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513" documentId="8_{090E5F0D-0E2D-457E-A2FB-8879458FABB6}" xr6:coauthVersionLast="47" xr6:coauthVersionMax="47" xr10:uidLastSave="{62B52898-FE1B-41BE-84AB-2A10DDAC3567}"/>
  <bookViews>
    <workbookView xWindow="28680" yWindow="-120" windowWidth="29040" windowHeight="15720" tabRatio="795" xr2:uid="{CB01CD99-6692-42B6-A16C-D3B5C8809F52}"/>
  </bookViews>
  <sheets>
    <sheet name="GAAP Income Statement" sheetId="1" r:id="rId1"/>
    <sheet name="GAAP to Non-GAAP recon" sheetId="2" r:id="rId2"/>
    <sheet name="GAAP Balance Sheet" sheetId="4" r:id="rId3"/>
    <sheet name="Non-GAAP Income Statement" sheetId="3" r:id="rId4"/>
    <sheet name="GAAP SOCF"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3" l="1"/>
  <c r="D41" i="3"/>
  <c r="D40" i="3"/>
  <c r="D39" i="3"/>
  <c r="D38" i="3"/>
  <c r="D37" i="3"/>
  <c r="D36" i="3"/>
  <c r="D35" i="3"/>
  <c r="D34" i="3"/>
  <c r="D33" i="3"/>
  <c r="D32" i="3"/>
  <c r="D31" i="3"/>
  <c r="D30" i="3"/>
  <c r="D24" i="3"/>
  <c r="D16" i="3"/>
  <c r="D15" i="3"/>
  <c r="D11" i="3"/>
  <c r="D9" i="3"/>
  <c r="F35" i="4"/>
  <c r="F29" i="4"/>
  <c r="F24" i="4"/>
  <c r="F16" i="4"/>
  <c r="F10" i="4"/>
  <c r="F40" i="5"/>
  <c r="F37" i="5"/>
  <c r="F29" i="5"/>
  <c r="F25" i="5"/>
  <c r="C11" i="2"/>
  <c r="C10" i="2"/>
  <c r="F30" i="4" l="1"/>
  <c r="F36" i="4" s="1"/>
  <c r="F17" i="4"/>
  <c r="F39" i="5"/>
  <c r="F41" i="5" s="1"/>
  <c r="C21" i="1" l="1"/>
  <c r="C14" i="1"/>
  <c r="G37" i="5"/>
  <c r="G29" i="5"/>
  <c r="G25" i="5"/>
  <c r="G39" i="5" s="1"/>
  <c r="E30" i="3"/>
  <c r="E31" i="3"/>
  <c r="E32" i="3"/>
  <c r="E33" i="3"/>
  <c r="E34" i="3"/>
  <c r="E35" i="3"/>
  <c r="E36" i="3"/>
  <c r="E37" i="3"/>
  <c r="E38" i="3"/>
  <c r="E39" i="3"/>
  <c r="E40" i="3"/>
  <c r="E41" i="3"/>
  <c r="E42" i="3"/>
  <c r="E24" i="3"/>
  <c r="E15" i="3"/>
  <c r="E16" i="3"/>
  <c r="E11" i="3"/>
  <c r="E9" i="3"/>
  <c r="G35" i="4"/>
  <c r="G29" i="4"/>
  <c r="G24" i="4"/>
  <c r="G30" i="4" s="1"/>
  <c r="G36" i="4" s="1"/>
  <c r="G16" i="4"/>
  <c r="G17" i="4" s="1"/>
  <c r="G10" i="4"/>
  <c r="D11" i="2"/>
  <c r="D10" i="2"/>
  <c r="D21" i="1"/>
  <c r="D14" i="1"/>
  <c r="E17" i="3" s="1"/>
  <c r="H37" i="5"/>
  <c r="H29" i="5"/>
  <c r="D22" i="1" l="1"/>
  <c r="D25" i="1" s="1"/>
  <c r="D7" i="2"/>
  <c r="D12" i="2" s="1"/>
  <c r="E12" i="3" s="1"/>
  <c r="E13" i="3" s="1"/>
  <c r="C22" i="1"/>
  <c r="C25" i="1" s="1"/>
  <c r="C7" i="2"/>
  <c r="C12" i="2" s="1"/>
  <c r="D12" i="3" s="1"/>
  <c r="D13" i="3" s="1"/>
  <c r="D17" i="3"/>
  <c r="D22" i="2"/>
  <c r="E21" i="3"/>
  <c r="H25" i="5"/>
  <c r="H39" i="5" s="1"/>
  <c r="F30" i="3"/>
  <c r="F31" i="3"/>
  <c r="F32" i="3"/>
  <c r="F33" i="3"/>
  <c r="F34" i="3"/>
  <c r="F35" i="3"/>
  <c r="F36" i="3"/>
  <c r="F37" i="3"/>
  <c r="F38" i="3"/>
  <c r="F39" i="3"/>
  <c r="F40" i="3"/>
  <c r="F41" i="3"/>
  <c r="F42" i="3"/>
  <c r="F24" i="3"/>
  <c r="F15" i="3"/>
  <c r="F16" i="3"/>
  <c r="F11" i="3"/>
  <c r="F9" i="3"/>
  <c r="E10" i="2"/>
  <c r="E11" i="2"/>
  <c r="E21" i="1"/>
  <c r="E14" i="1"/>
  <c r="F17" i="3" s="1"/>
  <c r="H35" i="4"/>
  <c r="H29" i="4"/>
  <c r="H24" i="4"/>
  <c r="H16" i="4"/>
  <c r="I16" i="4"/>
  <c r="H10" i="4"/>
  <c r="J37" i="5"/>
  <c r="K37" i="5"/>
  <c r="L37" i="5"/>
  <c r="M37" i="5"/>
  <c r="I37" i="5"/>
  <c r="I29" i="5"/>
  <c r="I25" i="5"/>
  <c r="J25" i="5"/>
  <c r="G15" i="3"/>
  <c r="G16" i="3"/>
  <c r="G24" i="3"/>
  <c r="G30" i="3"/>
  <c r="G31" i="3"/>
  <c r="G32" i="3"/>
  <c r="G33" i="3"/>
  <c r="G34" i="3"/>
  <c r="G35" i="3"/>
  <c r="G36" i="3"/>
  <c r="G37" i="3"/>
  <c r="G38" i="3"/>
  <c r="G39" i="3"/>
  <c r="G40" i="3"/>
  <c r="G41" i="3"/>
  <c r="G42" i="3"/>
  <c r="G11" i="3"/>
  <c r="G9" i="3"/>
  <c r="F10" i="2"/>
  <c r="F11" i="2"/>
  <c r="I35" i="4"/>
  <c r="I29" i="4"/>
  <c r="I24" i="4"/>
  <c r="I10" i="4"/>
  <c r="F14" i="1"/>
  <c r="F7" i="2" s="1"/>
  <c r="F21" i="1"/>
  <c r="C29" i="1" l="1"/>
  <c r="C28" i="1"/>
  <c r="C34" i="1"/>
  <c r="C37" i="1" s="1"/>
  <c r="D34" i="1"/>
  <c r="D37" i="1" s="1"/>
  <c r="D29" i="1"/>
  <c r="D28" i="1"/>
  <c r="D21" i="3"/>
  <c r="D25" i="3" s="1"/>
  <c r="C22" i="2"/>
  <c r="H30" i="4"/>
  <c r="H36" i="4"/>
  <c r="E20" i="3"/>
  <c r="E25" i="3"/>
  <c r="F12" i="2"/>
  <c r="G12" i="3" s="1"/>
  <c r="G13" i="3" s="1"/>
  <c r="E29" i="3"/>
  <c r="E43" i="3" s="1"/>
  <c r="E44" i="3" s="1"/>
  <c r="D38" i="2"/>
  <c r="H17" i="4"/>
  <c r="E22" i="1"/>
  <c r="E25" i="1" s="1"/>
  <c r="E7" i="2"/>
  <c r="E12" i="2" s="1"/>
  <c r="F12" i="3" s="1"/>
  <c r="F13" i="3" s="1"/>
  <c r="I39" i="5"/>
  <c r="I30" i="4"/>
  <c r="I17" i="4"/>
  <c r="I36" i="4"/>
  <c r="G17" i="3"/>
  <c r="F22" i="1"/>
  <c r="F25" i="1" s="1"/>
  <c r="H35" i="3"/>
  <c r="H36" i="3"/>
  <c r="H37" i="3"/>
  <c r="H38" i="3"/>
  <c r="H39" i="3"/>
  <c r="H40" i="3"/>
  <c r="H41" i="3"/>
  <c r="H42" i="3"/>
  <c r="H33" i="3"/>
  <c r="H34" i="3"/>
  <c r="F29" i="1" l="1"/>
  <c r="F34" i="1"/>
  <c r="F37" i="1" s="1"/>
  <c r="F28" i="1"/>
  <c r="E22" i="2"/>
  <c r="E34" i="1"/>
  <c r="E37" i="1" s="1"/>
  <c r="E29" i="1"/>
  <c r="E28" i="1"/>
  <c r="F21" i="3"/>
  <c r="C38" i="2"/>
  <c r="D29" i="3"/>
  <c r="D43" i="3" s="1"/>
  <c r="D44" i="3" s="1"/>
  <c r="D20" i="3"/>
  <c r="F29" i="3"/>
  <c r="F43" i="3" s="1"/>
  <c r="F44" i="3" s="1"/>
  <c r="E38" i="2"/>
  <c r="F20" i="3"/>
  <c r="F25" i="3"/>
  <c r="G21" i="3"/>
  <c r="F22" i="2"/>
  <c r="J29" i="5"/>
  <c r="H32" i="3"/>
  <c r="H31" i="3"/>
  <c r="H30" i="3"/>
  <c r="H24" i="3"/>
  <c r="H15" i="3"/>
  <c r="H16" i="3"/>
  <c r="H11" i="3"/>
  <c r="H9" i="3"/>
  <c r="G10" i="2"/>
  <c r="G11" i="2"/>
  <c r="G21" i="1"/>
  <c r="G14" i="1"/>
  <c r="H17" i="3" s="1"/>
  <c r="G29" i="3" l="1"/>
  <c r="G43" i="3" s="1"/>
  <c r="G44" i="3" s="1"/>
  <c r="F38" i="2"/>
  <c r="G20" i="3"/>
  <c r="G25" i="3"/>
  <c r="J39" i="5"/>
  <c r="G22" i="1"/>
  <c r="G25" i="1" s="1"/>
  <c r="G7" i="2"/>
  <c r="G12" i="2" s="1"/>
  <c r="H12" i="3" s="1"/>
  <c r="H13" i="3" s="1"/>
  <c r="J35" i="4"/>
  <c r="J29" i="4"/>
  <c r="J24" i="4"/>
  <c r="J16" i="4"/>
  <c r="J10" i="4"/>
  <c r="K29" i="5"/>
  <c r="K25" i="5"/>
  <c r="I30" i="3"/>
  <c r="I31" i="3"/>
  <c r="I32" i="3"/>
  <c r="I33" i="3"/>
  <c r="I34" i="3"/>
  <c r="I35" i="3"/>
  <c r="I36" i="3"/>
  <c r="I37" i="3"/>
  <c r="I38" i="3"/>
  <c r="I39" i="3"/>
  <c r="I40" i="3"/>
  <c r="I41" i="3"/>
  <c r="I42" i="3"/>
  <c r="I24" i="3"/>
  <c r="I17" i="3"/>
  <c r="I16" i="3"/>
  <c r="I15" i="3"/>
  <c r="I11" i="3"/>
  <c r="I9" i="3"/>
  <c r="K35" i="4"/>
  <c r="K29" i="4"/>
  <c r="K24" i="4"/>
  <c r="K16" i="4"/>
  <c r="K10" i="4"/>
  <c r="H11" i="2"/>
  <c r="H10" i="2"/>
  <c r="H7" i="2"/>
  <c r="G28" i="1" l="1"/>
  <c r="G34" i="1"/>
  <c r="G37" i="1" s="1"/>
  <c r="G29" i="1"/>
  <c r="H12" i="2"/>
  <c r="I12" i="3" s="1"/>
  <c r="I13" i="3" s="1"/>
  <c r="J17" i="4"/>
  <c r="K30" i="4"/>
  <c r="K39" i="5"/>
  <c r="K17" i="4"/>
  <c r="J30" i="4"/>
  <c r="J36" i="4" s="1"/>
  <c r="H21" i="3"/>
  <c r="G22" i="2"/>
  <c r="K36" i="4"/>
  <c r="H21" i="1"/>
  <c r="H22" i="1" s="1"/>
  <c r="H25" i="1" s="1"/>
  <c r="L29" i="5"/>
  <c r="L25" i="5"/>
  <c r="H34" i="1" l="1"/>
  <c r="H37" i="1" s="1"/>
  <c r="H29" i="1"/>
  <c r="H28" i="1"/>
  <c r="G38" i="2"/>
  <c r="H29" i="3"/>
  <c r="H43" i="3" s="1"/>
  <c r="H44" i="3" s="1"/>
  <c r="H20" i="3"/>
  <c r="H25" i="3"/>
  <c r="L39" i="5"/>
  <c r="I21" i="3"/>
  <c r="H22" i="2"/>
  <c r="J30" i="3"/>
  <c r="J31" i="3"/>
  <c r="J32" i="3"/>
  <c r="J33" i="3"/>
  <c r="J34" i="3"/>
  <c r="J35" i="3"/>
  <c r="J36" i="3"/>
  <c r="J37" i="3"/>
  <c r="J38" i="3"/>
  <c r="J39" i="3"/>
  <c r="J40" i="3"/>
  <c r="J41" i="3"/>
  <c r="J42" i="3"/>
  <c r="H38" i="2" l="1"/>
  <c r="I29" i="3"/>
  <c r="I43" i="3" s="1"/>
  <c r="I44" i="3" s="1"/>
  <c r="I20" i="3"/>
  <c r="I25" i="3"/>
  <c r="J24" i="3"/>
  <c r="J16" i="3"/>
  <c r="J15" i="3"/>
  <c r="J11" i="3"/>
  <c r="J9" i="3"/>
  <c r="L35" i="4"/>
  <c r="L29" i="4"/>
  <c r="L24" i="4"/>
  <c r="L16" i="4"/>
  <c r="L10" i="4"/>
  <c r="I11" i="2"/>
  <c r="I10" i="2"/>
  <c r="L30" i="4" l="1"/>
  <c r="L36" i="4" s="1"/>
  <c r="L17" i="4"/>
  <c r="I21" i="1"/>
  <c r="I14" i="1"/>
  <c r="J17" i="3" l="1"/>
  <c r="I7" i="2"/>
  <c r="I12" i="2" s="1"/>
  <c r="J12" i="3" s="1"/>
  <c r="J13" i="3" s="1"/>
  <c r="I22" i="1"/>
  <c r="I25" i="1" s="1"/>
  <c r="M29" i="5"/>
  <c r="M25" i="5"/>
  <c r="M39" i="5" s="1"/>
  <c r="K41" i="3"/>
  <c r="K30" i="3"/>
  <c r="K31" i="3"/>
  <c r="K33" i="3"/>
  <c r="K34" i="3"/>
  <c r="K35" i="3"/>
  <c r="K36" i="3"/>
  <c r="K37" i="3"/>
  <c r="K38" i="3"/>
  <c r="K39" i="3"/>
  <c r="K40" i="3"/>
  <c r="K42" i="3"/>
  <c r="K24" i="3"/>
  <c r="K16" i="3"/>
  <c r="K15" i="3"/>
  <c r="K12" i="3"/>
  <c r="K11" i="3"/>
  <c r="K9" i="3"/>
  <c r="J27" i="2"/>
  <c r="K32" i="3" s="1"/>
  <c r="I34" i="1" l="1"/>
  <c r="I37" i="1" s="1"/>
  <c r="I29" i="1"/>
  <c r="I28" i="1"/>
  <c r="J21" i="3"/>
  <c r="I22" i="2"/>
  <c r="K13" i="3"/>
  <c r="J29" i="3" l="1"/>
  <c r="J43" i="3" s="1"/>
  <c r="J44" i="3" s="1"/>
  <c r="I38" i="2"/>
  <c r="J25" i="3"/>
  <c r="J20" i="3"/>
  <c r="J11" i="2"/>
  <c r="J10" i="2"/>
  <c r="J21" i="1"/>
  <c r="J14" i="1"/>
  <c r="K17" i="3" s="1"/>
  <c r="M35" i="4"/>
  <c r="M29" i="4"/>
  <c r="M24" i="4"/>
  <c r="M16" i="4"/>
  <c r="M10" i="4"/>
  <c r="M30" i="4" l="1"/>
  <c r="M17" i="4"/>
  <c r="J22" i="1"/>
  <c r="J25" i="1" s="1"/>
  <c r="J7" i="2"/>
  <c r="J34" i="1" l="1"/>
  <c r="J37" i="1" s="1"/>
  <c r="J29" i="1"/>
  <c r="J28" i="1"/>
  <c r="M36" i="4"/>
  <c r="K21" i="3"/>
  <c r="J22" i="2"/>
  <c r="K29" i="3" l="1"/>
  <c r="J38" i="2"/>
  <c r="K20" i="3"/>
  <c r="K25" i="3"/>
  <c r="K43" i="3" l="1"/>
  <c r="K41" i="5" l="1"/>
  <c r="J41" i="5"/>
  <c r="G40" i="5" s="1"/>
  <c r="G41" i="5" s="1"/>
  <c r="M41" i="5"/>
  <c r="L41" i="5"/>
  <c r="K44" i="3"/>
  <c r="I40" i="5" l="1"/>
  <c r="I41" i="5" s="1"/>
  <c r="H40" i="5"/>
  <c r="H41" i="5" s="1"/>
</calcChain>
</file>

<file path=xl/sharedStrings.xml><?xml version="1.0" encoding="utf-8"?>
<sst xmlns="http://schemas.openxmlformats.org/spreadsheetml/2006/main" count="213" uniqueCount="131">
  <si>
    <t>GAAP Consolidated Statements of Operations and Comprehensive Income (Loss) - Quarterly</t>
  </si>
  <si>
    <t>($M)</t>
  </si>
  <si>
    <t>Q3</t>
  </si>
  <si>
    <t>Q2</t>
  </si>
  <si>
    <t>Q1</t>
  </si>
  <si>
    <t>Q4</t>
  </si>
  <si>
    <t>Total revenue</t>
  </si>
  <si>
    <t>Operating expenses</t>
  </si>
  <si>
    <t>Center costs, excluding depreciation and amortization</t>
  </si>
  <si>
    <t>General and administrative expenses</t>
  </si>
  <si>
    <t>Depreciation and amortization</t>
  </si>
  <si>
    <t>Other expense</t>
  </si>
  <si>
    <t>(Loss) gain on remeasurement of contingent consideration</t>
  </si>
  <si>
    <t>Transaction costs</t>
  </si>
  <si>
    <t>Interest expense, net</t>
  </si>
  <si>
    <t>Total other expense</t>
  </si>
  <si>
    <t xml:space="preserve">Income tax (provision) benefit </t>
  </si>
  <si>
    <t xml:space="preserve">Other comprehensive (loss) income </t>
  </si>
  <si>
    <t>Unrealized (losses) gains on cash flow hedge, net of tax</t>
  </si>
  <si>
    <t>Comprehensive income (loss)</t>
  </si>
  <si>
    <t>Subtotals in the schedule above may not foot due to rounding.</t>
  </si>
  <si>
    <t>GAAP to Non-GAAP reconciliation: Center Margin</t>
  </si>
  <si>
    <t>Income (loss) from operations</t>
  </si>
  <si>
    <t>Adjusted for:</t>
  </si>
  <si>
    <t>General and administrative expenses (1)</t>
  </si>
  <si>
    <t>Center Margin</t>
  </si>
  <si>
    <t>(1) - Represents salaries, wages and employee benefits for our executive leadership, finance, human resources, marketing, billing and credentialing support and technology infrastructure and stock-based compensation for all employees. </t>
  </si>
  <si>
    <t>GAAP to Non-GAAP reconciliation: Adjusted EBITDA</t>
  </si>
  <si>
    <t>Net income (loss)</t>
  </si>
  <si>
    <t>Income tax provision (benefit)</t>
  </si>
  <si>
    <t>Loss (gain) on remeasurement of contingent consideration</t>
  </si>
  <si>
    <t>Stock-based compensation</t>
  </si>
  <si>
    <t>Loss on disposal of assets</t>
  </si>
  <si>
    <t>Transaction costs (1)</t>
  </si>
  <si>
    <t>Executive transition costs</t>
  </si>
  <si>
    <t>Litigation costs (2)</t>
  </si>
  <si>
    <t>Strategic initiatives (3)</t>
  </si>
  <si>
    <t>Real estate optimization and restructuring charges (4)</t>
  </si>
  <si>
    <t>Amortization of cloud-based software implementation costs (5)</t>
  </si>
  <si>
    <t>Other expenses (6)</t>
  </si>
  <si>
    <t>Adjusted EBITDA</t>
  </si>
  <si>
    <t xml:space="preserve">(1) - Primarily includes capital markets advisory, consulting, accounting and legal expenses related to our underwritten public offering completed in the second quarter of 2024. </t>
  </si>
  <si>
    <t>GAAP Consolidated Balance Sheets - Quarterly</t>
  </si>
  <si>
    <t>Cash and cash equivalents</t>
  </si>
  <si>
    <t>Patient accounts receivable, net</t>
  </si>
  <si>
    <t>Prepaid expenses and other current assets</t>
  </si>
  <si>
    <t>Total current assets</t>
  </si>
  <si>
    <t>Property and equipment, net</t>
  </si>
  <si>
    <t>Right-of-use assets</t>
  </si>
  <si>
    <t>Intangible assets, net</t>
  </si>
  <si>
    <t>Goodwill</t>
  </si>
  <si>
    <t>Other noncurrent assets</t>
  </si>
  <si>
    <t>Total noncurrent assets</t>
  </si>
  <si>
    <t>Total assets</t>
  </si>
  <si>
    <t>Accounts payable</t>
  </si>
  <si>
    <t>Accrued payroll expenses</t>
  </si>
  <si>
    <t>Other accrued expenses</t>
  </si>
  <si>
    <t>Contingent consideration</t>
  </si>
  <si>
    <t>Operating lease liabilities, current</t>
  </si>
  <si>
    <t>Other current liabilities</t>
  </si>
  <si>
    <t>Total current liabilities</t>
  </si>
  <si>
    <t>Long-term debt, net</t>
  </si>
  <si>
    <t>Operating lease liabilities, noncurrent</t>
  </si>
  <si>
    <t>Deferred tax liability, net</t>
  </si>
  <si>
    <t>Other noncurrent liabilities</t>
  </si>
  <si>
    <t>Total noncurrent liabilities</t>
  </si>
  <si>
    <t>Total liabilities</t>
  </si>
  <si>
    <t>Common stock</t>
  </si>
  <si>
    <t>Additional paid-in capital</t>
  </si>
  <si>
    <t>Accumulated other comprehensive income</t>
  </si>
  <si>
    <t>Accumulated deficit</t>
  </si>
  <si>
    <t>Total stockholders' equity</t>
  </si>
  <si>
    <t>Total liabilities and stockholders’ equity</t>
  </si>
  <si>
    <t>Non-GAAP Consolidated Statements of Operations and Comprehensive Income (Loss) - Quarterly</t>
  </si>
  <si>
    <t>Key Metrics</t>
  </si>
  <si>
    <t>Clinicians</t>
  </si>
  <si>
    <t>Center Margin (Non-GAAP)</t>
  </si>
  <si>
    <t>% Margin</t>
  </si>
  <si>
    <t>Other comprehensive (loss) income</t>
  </si>
  <si>
    <t>Adjusted EBITDA build</t>
  </si>
  <si>
    <t xml:space="preserve">Income tax provision (benefit) </t>
  </si>
  <si>
    <t>Litigation costs</t>
  </si>
  <si>
    <t>Strategic initiatives</t>
  </si>
  <si>
    <t>Real estate optimization and restructuring charges</t>
  </si>
  <si>
    <t xml:space="preserve">Amortization of cloud-based software implementation costs </t>
  </si>
  <si>
    <t>Other expenses</t>
  </si>
  <si>
    <t>Adjusted EBITDA (Non-GAAP)</t>
  </si>
  <si>
    <t>See appendix of earnings presenation for reconciliation of prior period reported clinicians.</t>
  </si>
  <si>
    <t>GAAP Consolidated Statements of Cash Flows</t>
  </si>
  <si>
    <t>Nine Months Ended
September 30, 2025</t>
  </si>
  <si>
    <t>Six Months Ended
June 30, 2025</t>
  </si>
  <si>
    <t>Q1'25</t>
  </si>
  <si>
    <t>2024 FY</t>
  </si>
  <si>
    <t>Nine Months Ended
September 30, 2024</t>
  </si>
  <si>
    <t>Six Months Ended
June 30, 2024</t>
  </si>
  <si>
    <t>Q1'24</t>
  </si>
  <si>
    <t>CASH FLOWS FROM OPERATING ACTIVITIES</t>
  </si>
  <si>
    <t>Non-cash operating lease costs</t>
  </si>
  <si>
    <t>Deferred income taxes</t>
  </si>
  <si>
    <t>Loss on debt extinguishment</t>
  </si>
  <si>
    <t>Amortization of discount and debt issue costs</t>
  </si>
  <si>
    <t>Gain on remeasurement of contingent consideration</t>
  </si>
  <si>
    <t>Other, net</t>
  </si>
  <si>
    <t>Change in operating assets and liabilities, net of businesses acquired:</t>
  </si>
  <si>
    <t>Operating lease liabilities</t>
  </si>
  <si>
    <t>Net cash provided by (used in) operating activities</t>
  </si>
  <si>
    <t>CASH FLOWS FROM INVESTING ACTIVITIES</t>
  </si>
  <si>
    <t>Purchases of property and equipment</t>
  </si>
  <si>
    <t>Net cash used in investing activities</t>
  </si>
  <si>
    <t>CASH FLOWS FROM FINANCING ACTIVITIES</t>
  </si>
  <si>
    <t>Proceeds from long-term debt, net of discount</t>
  </si>
  <si>
    <t>Payments of debt issue costs</t>
  </si>
  <si>
    <t>Payments of long-term debt</t>
  </si>
  <si>
    <t>Payments of contingent consideration</t>
  </si>
  <si>
    <t>Taxes related to net share settlement of equity awards</t>
  </si>
  <si>
    <t>Net cash used in financing activities</t>
  </si>
  <si>
    <t>NET INCREASE (DECREASE) IN CASH AND CASH EQUIVALENTS</t>
  </si>
  <si>
    <t>CASH AND CASH EQUIVALENTS – END OF PERIOD</t>
  </si>
  <si>
    <t>Income (loss) before income taxes</t>
  </si>
  <si>
    <t>2025 FY</t>
  </si>
  <si>
    <t>Basic</t>
  </si>
  <si>
    <t>Diluted</t>
  </si>
  <si>
    <t>Weighted-avereage shares outstanding</t>
  </si>
  <si>
    <t>Cash and cash equivalents - beginning of period</t>
  </si>
  <si>
    <t>Adjustments to reconcile net income (loss) to net cash provided by (used in) operating activities:</t>
  </si>
  <si>
    <t>Earnings (loss) per share</t>
  </si>
  <si>
    <t>(6) - Primarily includes costs incurred to consummate or integrate acquired centers, certain of which are wholly-owned and certain of which are supported practices, in addition to the compensation paid to former owners of acquired centers and related expenses that are not reflective of the ongoing operating expenses of our centers. Acquired center integration and other are components of general and administrative expenses included in our consolidated statements of operations and comprehensive income (loss). Former owner fees is a component of center costs, excluding depreciation and amortization included in our consolidated statements of operations and comprehensive income (loss).</t>
  </si>
  <si>
    <t>(5) - Represents amortization of capitalized implementation costs related to cloud-based software arrangements that are included within general and administrative expenses included in our consolidated statements of operations and comprehensive income (loss).</t>
  </si>
  <si>
    <t>(3) - Strategic initiatives consist of expenses directly related to a multi-phase system upgrade in connection with our recent and significant expansion. During the year ended December 31, 2024, we continued a process of evaluating and adopting critical enterprise-wide systems for (i) human resources management, (ii) clinician credentialing and onboarding process. Strategic initiatives represents costs, such as third-party consulting costs and one-time costs, that are not part of our ongoing operations related to these enterprise-wide systems. We considered the frequency and scale of this multi-part enterprise upgrade when determining that the expenses were not normal, recurring operating expenses.</t>
  </si>
  <si>
    <t>(2) - Litigation costs, net of insurance recoveries, include only those costs which are considered non-recurring and outside of the ordinary course of business based on the following considerations, which we assess regularly: (i) the frequency of similar cases that have been brought to date, or are expected to be brought within two years, (ii) the complexity of the case (e.g., complex class action litigation), (iii) the nature of the remedy(ies) sought, including the size of any monetary damages sought, (iv) the counterparty involved, and (v) our overall litigation strategy. During each of the years ended December 31, 2025 and 2024, litigation costs included cash expenses related to certain litigation matters, including a privacy class action litigation and a compensation model class action litigation, and for the year ended December 31, 2024, a securities class action litigation.</t>
  </si>
  <si>
    <t>(4) - Real estate optimization and restructuring charges consist of cash expenses and non-cash charges related to our real estate optimization initiative, which included certain asset impairment and disposal costs, certain gains and losses related to early lease terminations, and exit and disposal costs related to our real estate optimization initiative to consolidate our physical footprint during 2023. As the decision to close these centers was part of a significant strategic project driven by a historic shift in behavior, the magnitude of center closures was greater than what would be expected as part of ordinary business operations and did not constitute normal recurring operating activities. During the years ended December 31, 2025 and 2024, real estate optimization and restructuring charges consisted of certain gains and losses related to early lease terminations of previously abandoned real estate leases in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</si>
</sst>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43" formatCode="_(* #,##0.00_);_(* \(#,##0.00\);_(* &quot;-&quot;??_);_(@_)"/>
    <numFmt numFmtId="164" formatCode="_(&quot;$&quot;0.0,,_);_(\(&quot;$&quot;0.0,,\);_(* &quot;-&quot;_);@_)"/>
    <numFmt numFmtId="165" formatCode="0.0%"/>
    <numFmt numFmtId="166" formatCode="_(0.0,,_);_(\(0.0,,\);_(* &quot;-&quot;_);@"/>
    <numFmt numFmtId="167" formatCode="_(* #,##0%_);_(* \(#,##0%\);_(* &quot;   -&quot;?_)"/>
    <numFmt numFmtId="168" formatCode="#,##0_);\(#,##0_)"/>
    <numFmt numFmtId="169" formatCode="_(#,##0.0,,_);_(\(#,##0.0,,\);_(* &quot;-&quot;_);@_)"/>
    <numFmt numFmtId="170" formatCode="_(&quot;$&quot;#,##0.0,,_);_(\(&quot;$&quot;#,##0.0,,\);_(* &quot;-&quot;_);@_)"/>
    <numFmt numFmtId="171" formatCode="_(* #,##0.0_);_(* \(#,##0.0\);_(* &quot;-&quot;??_);_(@_)"/>
    <numFmt numFmtId="172" formatCode="_ * #,##0.00_ ;_ * \-#,##0.00_ ;_ * &quot;-&quot;??_ ;_ @_ "/>
    <numFmt numFmtId="173" formatCode="_(#,##0.0,,_);_(\(#,##0.0,,\);_(* &quot;—&quot;_);@_)"/>
    <numFmt numFmtId="174" formatCode="_(* #,##0_);_(* \(#,##0\);_(* &quot;—&quot;_);_(@_)"/>
    <numFmt numFmtId="175" formatCode="_(0.0,,_);_(\(0.0,,\);_(* &quot;—&quot;_);@"/>
    <numFmt numFmtId="176" formatCode="0.0_);\(0.0\)"/>
    <numFmt numFmtId="177" formatCode="0.000_);\(0.000\)"/>
  </numFmts>
  <fonts count="49">
    <font>
      <sz val="11"/>
      <color theme="1"/>
      <name val="Calibri"/>
      <family val="2"/>
      <scheme val="minor"/>
    </font>
    <font>
      <sz val="11"/>
      <color theme="1"/>
      <name val="Calibri"/>
      <family val="2"/>
      <scheme val="minor"/>
    </font>
    <font>
      <sz val="10"/>
      <color theme="1"/>
      <name val="arial"/>
      <family val="2"/>
    </font>
    <font>
      <sz val="10"/>
      <name val="Arial"/>
      <family val="2"/>
    </font>
    <font>
      <sz val="11"/>
      <name val="Arial"/>
      <family val="2"/>
    </font>
    <font>
      <sz val="11"/>
      <color theme="1"/>
      <name val="Styrene B"/>
    </font>
    <font>
      <b/>
      <sz val="13"/>
      <color theme="0"/>
      <name val="Arial"/>
      <family val="2"/>
    </font>
    <font>
      <b/>
      <sz val="10"/>
      <color theme="0"/>
      <name val="Arial"/>
      <family val="2"/>
    </font>
    <font>
      <sz val="11"/>
      <color theme="0"/>
      <name val="Arial"/>
      <family val="2"/>
    </font>
    <font>
      <b/>
      <i/>
      <sz val="13"/>
      <color theme="0"/>
      <name val="Arial"/>
      <family val="2"/>
    </font>
    <font>
      <b/>
      <i/>
      <sz val="11"/>
      <color theme="0"/>
      <name val="Arial"/>
      <family val="2"/>
    </font>
    <font>
      <b/>
      <sz val="12"/>
      <color theme="0"/>
      <name val="Arial"/>
      <family val="2"/>
    </font>
    <font>
      <sz val="13"/>
      <name val="Arial"/>
      <family val="2"/>
    </font>
    <font>
      <b/>
      <sz val="13"/>
      <name val="Arial"/>
      <family val="2"/>
    </font>
    <font>
      <i/>
      <sz val="13"/>
      <name val="Arial"/>
      <family val="2"/>
    </font>
    <font>
      <sz val="13"/>
      <color theme="1"/>
      <name val="Arial"/>
      <family val="2"/>
    </font>
    <font>
      <sz val="11"/>
      <name val="Styrene B"/>
    </font>
    <font>
      <i/>
      <sz val="11"/>
      <name val="Arial"/>
      <family val="2"/>
    </font>
    <font>
      <i/>
      <sz val="11"/>
      <color theme="1"/>
      <name val="Styrene B"/>
    </font>
    <font>
      <sz val="11"/>
      <color theme="1"/>
      <name val="Arial"/>
      <family val="2"/>
    </font>
    <font>
      <sz val="10"/>
      <name val="Styrene B"/>
    </font>
    <font>
      <sz val="8"/>
      <name val="Styrene B"/>
    </font>
    <font>
      <b/>
      <u/>
      <sz val="13"/>
      <name val="Arial"/>
      <family val="2"/>
    </font>
    <font>
      <i/>
      <sz val="11"/>
      <name val="Styrene B"/>
    </font>
    <font>
      <b/>
      <sz val="11"/>
      <name val="Arial"/>
      <family val="2"/>
    </font>
    <font>
      <b/>
      <sz val="11"/>
      <name val="Styrene B"/>
    </font>
    <font>
      <sz val="10"/>
      <color rgb="FF000000"/>
      <name val="Arial"/>
      <family val="2"/>
    </font>
    <font>
      <sz val="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sz val="8"/>
      <color theme="1"/>
      <name val="Arial"/>
      <family val="2"/>
    </font>
    <font>
      <b/>
      <sz val="14"/>
      <color indexed="8"/>
      <name val="Times New Roman"/>
      <family val="1"/>
    </font>
    <font>
      <sz val="10"/>
      <color indexed="8"/>
      <name val="Times New Roman"/>
      <family val="1"/>
    </font>
    <font>
      <sz val="10"/>
      <name val="Geneva"/>
    </font>
  </fonts>
  <fills count="37">
    <fill>
      <patternFill patternType="none"/>
    </fill>
    <fill>
      <patternFill patternType="gray125"/>
    </fill>
    <fill>
      <patternFill patternType="solid">
        <fgColor theme="0"/>
        <bgColor indexed="64"/>
      </patternFill>
    </fill>
    <fill>
      <patternFill patternType="solid">
        <fgColor rgb="FF0068CE"/>
        <bgColor indexed="64"/>
      </patternFill>
    </fill>
    <fill>
      <patternFill patternType="solid">
        <fgColor theme="0" tint="-4.9989318521683403E-2"/>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style="thin">
        <color indexed="64"/>
      </top>
      <bottom style="thin">
        <color indexed="64"/>
      </bottom>
      <diagonal/>
    </border>
    <border>
      <left/>
      <right/>
      <top style="thin">
        <color rgb="FF000000"/>
      </top>
      <bottom/>
      <diagonal/>
    </border>
    <border>
      <left/>
      <right/>
      <top/>
      <bottom style="thin">
        <color auto="1"/>
      </bottom>
      <diagonal/>
    </border>
    <border>
      <left/>
      <right style="thin">
        <color theme="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bottom style="thin">
        <color theme="0"/>
      </bottom>
      <diagonal/>
    </border>
    <border>
      <left/>
      <right/>
      <top style="thin">
        <color indexed="64"/>
      </top>
      <bottom style="thin">
        <color theme="1"/>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s>
  <cellStyleXfs count="137">
    <xf numFmtId="0" fontId="0" fillId="0" borderId="0"/>
    <xf numFmtId="0" fontId="2" fillId="2" borderId="0"/>
    <xf numFmtId="0" fontId="1" fillId="2" borderId="0"/>
    <xf numFmtId="0" fontId="1" fillId="2" borderId="0">
      <alignment vertical="center"/>
    </xf>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10" applyNumberFormat="0" applyFill="0" applyAlignment="0" applyProtection="0"/>
    <xf numFmtId="0" fontId="31" fillId="0" borderId="11" applyNumberFormat="0" applyFill="0" applyAlignment="0" applyProtection="0"/>
    <xf numFmtId="0" fontId="31" fillId="0" borderId="0" applyNumberFormat="0" applyFill="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8" borderId="0" applyNumberFormat="0" applyBorder="0" applyAlignment="0" applyProtection="0"/>
    <xf numFmtId="0" fontId="35" fillId="9" borderId="12" applyNumberFormat="0" applyAlignment="0" applyProtection="0"/>
    <xf numFmtId="0" fontId="36" fillId="10" borderId="13" applyNumberFormat="0" applyAlignment="0" applyProtection="0"/>
    <xf numFmtId="0" fontId="37" fillId="10" borderId="12" applyNumberFormat="0" applyAlignment="0" applyProtection="0"/>
    <xf numFmtId="0" fontId="38" fillId="0" borderId="14" applyNumberFormat="0" applyFill="0" applyAlignment="0" applyProtection="0"/>
    <xf numFmtId="0" fontId="39" fillId="11" borderId="15" applyNumberFormat="0" applyAlignment="0" applyProtection="0"/>
    <xf numFmtId="0" fontId="40" fillId="0" borderId="0" applyNumberFormat="0" applyFill="0" applyBorder="0" applyAlignment="0" applyProtection="0"/>
    <xf numFmtId="0" fontId="1" fillId="12" borderId="16" applyNumberFormat="0" applyFont="0" applyAlignment="0" applyProtection="0"/>
    <xf numFmtId="0" fontId="41" fillId="0" borderId="0" applyNumberFormat="0" applyFill="0" applyBorder="0" applyAlignment="0" applyProtection="0"/>
    <xf numFmtId="0" fontId="42" fillId="0" borderId="17" applyNumberFormat="0" applyFill="0" applyAlignment="0" applyProtection="0"/>
    <xf numFmtId="0" fontId="4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4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4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4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4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3"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44" fillId="0" borderId="0"/>
    <xf numFmtId="0" fontId="46" fillId="0" borderId="0" applyNumberFormat="0" applyBorder="0" applyAlignment="0"/>
    <xf numFmtId="0" fontId="1" fillId="0" borderId="0"/>
    <xf numFmtId="0" fontId="3" fillId="0" borderId="0"/>
    <xf numFmtId="0" fontId="47" fillId="0" borderId="0" applyNumberFormat="0" applyBorder="0" applyAlignment="0"/>
    <xf numFmtId="43" fontId="3"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44" fillId="0" borderId="0"/>
    <xf numFmtId="0" fontId="3" fillId="0" borderId="0"/>
    <xf numFmtId="0" fontId="1" fillId="12" borderId="16"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1" fillId="12" borderId="16"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12" borderId="16"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1" fillId="0" borderId="0"/>
    <xf numFmtId="43" fontId="48"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72" fontId="1" fillId="0" borderId="0" applyFont="0" applyFill="0" applyBorder="0" applyAlignment="0" applyProtection="0"/>
    <xf numFmtId="43" fontId="3" fillId="0" borderId="0" applyFont="0" applyFill="0" applyBorder="0" applyAlignment="0" applyProtection="0"/>
    <xf numFmtId="43" fontId="45"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3" fillId="2" borderId="0" xfId="1" applyFont="1"/>
    <xf numFmtId="0" fontId="4" fillId="2" borderId="0" xfId="1" applyFont="1"/>
    <xf numFmtId="0" fontId="5" fillId="2" borderId="0" xfId="1" applyFont="1"/>
    <xf numFmtId="0" fontId="6" fillId="3" borderId="0" xfId="2" applyFont="1" applyFill="1"/>
    <xf numFmtId="0" fontId="7" fillId="3" borderId="0" xfId="2" applyFont="1" applyFill="1"/>
    <xf numFmtId="0" fontId="8" fillId="2" borderId="0" xfId="1" applyFont="1"/>
    <xf numFmtId="0" fontId="9" fillId="3" borderId="0" xfId="2" applyFont="1" applyFill="1" applyAlignment="1">
      <alignment vertical="center"/>
    </xf>
    <xf numFmtId="0" fontId="10" fillId="3" borderId="0" xfId="2" applyFont="1" applyFill="1" applyAlignment="1">
      <alignment vertical="center"/>
    </xf>
    <xf numFmtId="0" fontId="4" fillId="2" borderId="0" xfId="3" applyFont="1">
      <alignment vertical="center"/>
    </xf>
    <xf numFmtId="0" fontId="5" fillId="2" borderId="0" xfId="3" applyFont="1">
      <alignment vertical="center"/>
    </xf>
    <xf numFmtId="0" fontId="12" fillId="2" borderId="0" xfId="1" applyFont="1"/>
    <xf numFmtId="0" fontId="13" fillId="4" borderId="5" xfId="2" applyFont="1" applyFill="1" applyBorder="1" applyAlignment="1">
      <alignment vertical="center"/>
    </xf>
    <xf numFmtId="0" fontId="12" fillId="4" borderId="5" xfId="1" applyFont="1" applyFill="1" applyBorder="1" applyAlignment="1">
      <alignment vertical="center"/>
    </xf>
    <xf numFmtId="164" fontId="13" fillId="4" borderId="5" xfId="1" applyNumberFormat="1" applyFont="1" applyFill="1" applyBorder="1" applyAlignment="1">
      <alignment horizontal="right" vertical="center"/>
    </xf>
    <xf numFmtId="0" fontId="14" fillId="2" borderId="0" xfId="2" applyFont="1" applyAlignment="1">
      <alignment vertical="center"/>
    </xf>
    <xf numFmtId="0" fontId="12" fillId="2" borderId="0" xfId="1" applyFont="1" applyAlignment="1">
      <alignment vertical="center"/>
    </xf>
    <xf numFmtId="165" fontId="14" fillId="2" borderId="0" xfId="4" applyNumberFormat="1" applyFont="1" applyFill="1" applyAlignment="1">
      <alignment horizontal="right" vertical="center"/>
    </xf>
    <xf numFmtId="0" fontId="15" fillId="2" borderId="0" xfId="1" applyFont="1"/>
    <xf numFmtId="0" fontId="13" fillId="2" borderId="0" xfId="1" applyFont="1" applyAlignment="1">
      <alignment vertical="center"/>
    </xf>
    <xf numFmtId="0" fontId="12" fillId="2" borderId="0" xfId="2" applyFont="1" applyAlignment="1">
      <alignment horizontal="left" vertical="center" indent="2"/>
    </xf>
    <xf numFmtId="166" fontId="12" fillId="2" borderId="0" xfId="1" applyNumberFormat="1" applyFont="1" applyAlignment="1">
      <alignment horizontal="right" vertical="center"/>
    </xf>
    <xf numFmtId="166" fontId="13" fillId="4" borderId="5" xfId="1" applyNumberFormat="1" applyFont="1" applyFill="1" applyBorder="1" applyAlignment="1">
      <alignment horizontal="right" vertical="center"/>
    </xf>
    <xf numFmtId="0" fontId="12" fillId="2" borderId="0" xfId="2" applyFont="1" applyAlignment="1">
      <alignment horizontal="left" vertical="center" indent="1"/>
    </xf>
    <xf numFmtId="0" fontId="16" fillId="2" borderId="0" xfId="1" applyFont="1"/>
    <xf numFmtId="0" fontId="17" fillId="2" borderId="0" xfId="1" applyFont="1"/>
    <xf numFmtId="0" fontId="14" fillId="2" borderId="0" xfId="2" applyFont="1" applyAlignment="1">
      <alignment horizontal="left" vertical="center" indent="1"/>
    </xf>
    <xf numFmtId="0" fontId="14" fillId="2" borderId="0" xfId="1" applyFont="1"/>
    <xf numFmtId="167" fontId="14" fillId="5" borderId="0" xfId="1" applyNumberFormat="1" applyFont="1" applyFill="1" applyAlignment="1">
      <alignment horizontal="center"/>
    </xf>
    <xf numFmtId="0" fontId="18" fillId="2" borderId="0" xfId="1" applyFont="1"/>
    <xf numFmtId="0" fontId="19" fillId="2" borderId="0" xfId="1" applyFont="1"/>
    <xf numFmtId="165" fontId="19" fillId="2" borderId="0" xfId="4" applyNumberFormat="1" applyFont="1" applyFill="1"/>
    <xf numFmtId="0" fontId="20" fillId="2" borderId="0" xfId="1" applyFont="1"/>
    <xf numFmtId="0" fontId="16" fillId="2" borderId="0" xfId="2" applyFont="1"/>
    <xf numFmtId="0" fontId="13" fillId="2" borderId="0" xfId="2" applyFont="1" applyAlignment="1">
      <alignment vertical="center"/>
    </xf>
    <xf numFmtId="168" fontId="13" fillId="4" borderId="5" xfId="1" applyNumberFormat="1" applyFont="1" applyFill="1" applyBorder="1" applyAlignment="1">
      <alignment horizontal="right" vertical="center"/>
    </xf>
    <xf numFmtId="0" fontId="12" fillId="2" borderId="0" xfId="2" applyFont="1" applyAlignment="1">
      <alignment vertical="center"/>
    </xf>
    <xf numFmtId="0" fontId="14" fillId="2" borderId="6" xfId="2" applyFont="1" applyBorder="1" applyAlignment="1">
      <alignment vertical="center"/>
    </xf>
    <xf numFmtId="0" fontId="21" fillId="2" borderId="0" xfId="2" applyFont="1"/>
    <xf numFmtId="0" fontId="22" fillId="2" borderId="0" xfId="2" applyFont="1" applyAlignment="1">
      <alignment vertical="center"/>
    </xf>
    <xf numFmtId="0" fontId="13" fillId="2" borderId="7" xfId="2" applyFont="1" applyBorder="1" applyAlignment="1">
      <alignment vertical="center"/>
    </xf>
    <xf numFmtId="0" fontId="23" fillId="2" borderId="0" xfId="1" applyFont="1"/>
    <xf numFmtId="0" fontId="14" fillId="2" borderId="6" xfId="2" applyFont="1" applyBorder="1" applyAlignment="1">
      <alignment horizontal="left" vertical="center" indent="1"/>
    </xf>
    <xf numFmtId="169" fontId="12" fillId="2" borderId="0" xfId="1" applyNumberFormat="1" applyFont="1" applyAlignment="1">
      <alignment horizontal="right" vertical="center"/>
    </xf>
    <xf numFmtId="0" fontId="24" fillId="2" borderId="0" xfId="1" applyFont="1"/>
    <xf numFmtId="0" fontId="13" fillId="2" borderId="0" xfId="2" applyFont="1" applyAlignment="1">
      <alignment horizontal="left" vertical="center" indent="1"/>
    </xf>
    <xf numFmtId="169" fontId="13" fillId="2" borderId="0" xfId="1" applyNumberFormat="1" applyFont="1" applyAlignment="1">
      <alignment horizontal="right" vertical="center"/>
    </xf>
    <xf numFmtId="0" fontId="25" fillId="2" borderId="0" xfId="1" applyFont="1"/>
    <xf numFmtId="170" fontId="13" fillId="4" borderId="5" xfId="1" applyNumberFormat="1" applyFont="1" applyFill="1" applyBorder="1" applyAlignment="1">
      <alignment horizontal="right" vertical="center"/>
    </xf>
    <xf numFmtId="0" fontId="13" fillId="2" borderId="0" xfId="2" quotePrefix="1" applyFont="1" applyAlignment="1">
      <alignment horizontal="left" vertical="center" indent="1"/>
    </xf>
    <xf numFmtId="0" fontId="13" fillId="4" borderId="5" xfId="2" quotePrefix="1" applyFont="1" applyFill="1" applyBorder="1" applyAlignment="1">
      <alignment vertical="center"/>
    </xf>
    <xf numFmtId="0" fontId="19" fillId="2" borderId="0" xfId="3" applyFont="1">
      <alignment vertical="center"/>
    </xf>
    <xf numFmtId="0" fontId="13" fillId="2" borderId="5" xfId="2" applyFont="1" applyBorder="1" applyAlignment="1">
      <alignment vertical="center"/>
    </xf>
    <xf numFmtId="0" fontId="12" fillId="2" borderId="5" xfId="1" applyFont="1" applyBorder="1" applyAlignment="1">
      <alignment vertical="center"/>
    </xf>
    <xf numFmtId="171" fontId="13" fillId="2" borderId="0" xfId="5" applyNumberFormat="1" applyFont="1" applyFill="1" applyBorder="1" applyAlignment="1">
      <alignment horizontal="right" vertical="center"/>
    </xf>
    <xf numFmtId="0" fontId="11" fillId="3" borderId="1" xfId="2" applyFont="1" applyFill="1" applyBorder="1" applyAlignment="1">
      <alignment horizontal="center" vertical="center" wrapText="1"/>
    </xf>
    <xf numFmtId="0" fontId="11" fillId="3" borderId="3" xfId="2" applyFont="1" applyFill="1" applyBorder="1" applyAlignment="1">
      <alignment horizontal="center" vertical="center" wrapText="1"/>
    </xf>
    <xf numFmtId="0" fontId="3" fillId="2" borderId="0" xfId="2" applyFont="1" applyAlignment="1">
      <alignment vertical="center"/>
    </xf>
    <xf numFmtId="0" fontId="3" fillId="2" borderId="0" xfId="0" applyFont="1" applyFill="1"/>
    <xf numFmtId="0" fontId="2" fillId="2" borderId="0" xfId="1"/>
    <xf numFmtId="0" fontId="10" fillId="3" borderId="8" xfId="2" applyFont="1" applyFill="1" applyBorder="1" applyAlignment="1">
      <alignment vertical="center"/>
    </xf>
    <xf numFmtId="169" fontId="12" fillId="0" borderId="0" xfId="1" applyNumberFormat="1" applyFont="1" applyFill="1" applyAlignment="1">
      <alignment horizontal="right" vertical="center"/>
    </xf>
    <xf numFmtId="0" fontId="11" fillId="3" borderId="4" xfId="2" applyFont="1" applyFill="1" applyBorder="1" applyAlignment="1">
      <alignment horizontal="centerContinuous" vertical="center"/>
    </xf>
    <xf numFmtId="173" fontId="12" fillId="2" borderId="0" xfId="1" applyNumberFormat="1" applyFont="1" applyAlignment="1">
      <alignment horizontal="right" vertical="center"/>
    </xf>
    <xf numFmtId="0" fontId="9" fillId="3" borderId="8" xfId="2" applyFont="1" applyFill="1" applyBorder="1" applyAlignment="1">
      <alignment vertical="center"/>
    </xf>
    <xf numFmtId="0" fontId="11" fillId="3" borderId="18" xfId="2" quotePrefix="1" applyFont="1" applyFill="1" applyBorder="1" applyAlignment="1">
      <alignment horizontal="center" vertical="center" wrapText="1"/>
    </xf>
    <xf numFmtId="0" fontId="12" fillId="2" borderId="7" xfId="1" applyFont="1" applyBorder="1" applyAlignment="1">
      <alignment vertical="center"/>
    </xf>
    <xf numFmtId="170" fontId="13" fillId="4" borderId="19" xfId="1" applyNumberFormat="1" applyFont="1" applyFill="1" applyBorder="1" applyAlignment="1">
      <alignment horizontal="right" vertical="center"/>
    </xf>
    <xf numFmtId="174" fontId="12" fillId="2" borderId="0" xfId="1" applyNumberFormat="1" applyFont="1" applyAlignment="1">
      <alignment horizontal="right" vertical="center"/>
    </xf>
    <xf numFmtId="0" fontId="11" fillId="3" borderId="18" xfId="2" applyFont="1" applyFill="1" applyBorder="1" applyAlignment="1">
      <alignment horizontal="centerContinuous" vertical="center"/>
    </xf>
    <xf numFmtId="0" fontId="11" fillId="3" borderId="2" xfId="2" applyFont="1" applyFill="1" applyBorder="1" applyAlignment="1">
      <alignment horizontal="center" vertical="center" wrapText="1"/>
    </xf>
    <xf numFmtId="0" fontId="4" fillId="2" borderId="7" xfId="3" applyFont="1" applyBorder="1">
      <alignment vertical="center"/>
    </xf>
    <xf numFmtId="0" fontId="12" fillId="0" borderId="0" xfId="2" applyFont="1" applyFill="1" applyAlignment="1">
      <alignment horizontal="left" vertical="center" indent="1"/>
    </xf>
    <xf numFmtId="0" fontId="11" fillId="3" borderId="20" xfId="2" applyFont="1" applyFill="1" applyBorder="1" applyAlignment="1">
      <alignment horizontal="center" vertical="center" wrapText="1"/>
    </xf>
    <xf numFmtId="166" fontId="12" fillId="0" borderId="0" xfId="1" applyNumberFormat="1" applyFont="1" applyFill="1" applyAlignment="1">
      <alignment horizontal="right" vertical="center"/>
    </xf>
    <xf numFmtId="0" fontId="12" fillId="0" borderId="0" xfId="2" applyFont="1" applyFill="1" applyAlignment="1">
      <alignment horizontal="left" vertical="center" indent="2"/>
    </xf>
    <xf numFmtId="164" fontId="14" fillId="2" borderId="0" xfId="2" applyNumberFormat="1" applyFont="1" applyAlignment="1">
      <alignment vertical="center"/>
    </xf>
    <xf numFmtId="164" fontId="13" fillId="2" borderId="0" xfId="1" applyNumberFormat="1" applyFont="1" applyAlignment="1">
      <alignment vertical="center"/>
    </xf>
    <xf numFmtId="164" fontId="12" fillId="2" borderId="0" xfId="1" applyNumberFormat="1" applyFont="1" applyAlignment="1">
      <alignment vertical="center"/>
    </xf>
    <xf numFmtId="170" fontId="12" fillId="2" borderId="0" xfId="1" applyNumberFormat="1" applyFont="1" applyAlignment="1">
      <alignment vertical="center"/>
    </xf>
    <xf numFmtId="0" fontId="12" fillId="0" borderId="0" xfId="2" applyFont="1" applyFill="1" applyAlignment="1">
      <alignment vertical="center"/>
    </xf>
    <xf numFmtId="0" fontId="13" fillId="4" borderId="5" xfId="1" applyFont="1" applyFill="1" applyBorder="1" applyAlignment="1">
      <alignment vertical="center"/>
    </xf>
    <xf numFmtId="0" fontId="11" fillId="3" borderId="8" xfId="2" applyFont="1" applyFill="1" applyBorder="1" applyAlignment="1">
      <alignment horizontal="centerContinuous" vertical="center"/>
    </xf>
    <xf numFmtId="0" fontId="26" fillId="2" borderId="0" xfId="0" quotePrefix="1" applyFont="1" applyFill="1" applyAlignment="1">
      <alignment horizontal="left" vertical="top" wrapText="1" readingOrder="1"/>
    </xf>
    <xf numFmtId="0" fontId="11" fillId="3" borderId="22" xfId="2" applyFont="1" applyFill="1" applyBorder="1" applyAlignment="1">
      <alignment horizontal="center" vertical="center"/>
    </xf>
    <xf numFmtId="0" fontId="11" fillId="3" borderId="21" xfId="2" applyFont="1" applyFill="1" applyBorder="1" applyAlignment="1">
      <alignment horizontal="center" vertical="center"/>
    </xf>
    <xf numFmtId="0" fontId="11" fillId="3" borderId="21" xfId="2" applyFont="1" applyFill="1" applyBorder="1" applyAlignment="1">
      <alignment horizontal="center" vertical="center" wrapText="1"/>
    </xf>
    <xf numFmtId="0" fontId="11" fillId="3" borderId="22" xfId="2" applyFont="1" applyFill="1" applyBorder="1" applyAlignment="1">
      <alignment horizontal="center" vertical="center" wrapText="1"/>
    </xf>
    <xf numFmtId="0" fontId="11" fillId="3" borderId="20" xfId="2" applyFont="1" applyFill="1" applyBorder="1" applyAlignment="1">
      <alignment horizontal="center" vertical="center"/>
    </xf>
    <xf numFmtId="3" fontId="13" fillId="4" borderId="5" xfId="2" applyNumberFormat="1" applyFont="1" applyFill="1" applyBorder="1" applyAlignment="1">
      <alignment vertical="center"/>
    </xf>
    <xf numFmtId="164" fontId="19" fillId="2" borderId="0" xfId="1" applyNumberFormat="1" applyFont="1"/>
    <xf numFmtId="0" fontId="6" fillId="3" borderId="0" xfId="2" applyFont="1" applyFill="1" applyAlignment="1">
      <alignment horizontal="centerContinuous"/>
    </xf>
    <xf numFmtId="0" fontId="6" fillId="3" borderId="8" xfId="2" applyFont="1" applyFill="1" applyBorder="1" applyAlignment="1">
      <alignment horizontal="centerContinuous"/>
    </xf>
    <xf numFmtId="0" fontId="6" fillId="3" borderId="18" xfId="2" applyFont="1" applyFill="1" applyBorder="1" applyAlignment="1">
      <alignment horizontal="centerContinuous"/>
    </xf>
    <xf numFmtId="0" fontId="2" fillId="0" borderId="0" xfId="0" applyFont="1"/>
    <xf numFmtId="175" fontId="12" fillId="2" borderId="0" xfId="1" applyNumberFormat="1" applyFont="1" applyAlignment="1">
      <alignment horizontal="right" vertical="center"/>
    </xf>
    <xf numFmtId="176" fontId="12" fillId="2" borderId="0" xfId="1" applyNumberFormat="1" applyFont="1"/>
    <xf numFmtId="177" fontId="12" fillId="2" borderId="0" xfId="1" applyNumberFormat="1" applyFont="1"/>
    <xf numFmtId="176" fontId="5" fillId="2" borderId="0" xfId="1" applyNumberFormat="1" applyFont="1"/>
    <xf numFmtId="43" fontId="12" fillId="2" borderId="0" xfId="5" applyFont="1" applyFill="1" applyAlignment="1">
      <alignment horizontal="right" vertical="center"/>
    </xf>
    <xf numFmtId="0" fontId="3" fillId="2" borderId="0" xfId="0" applyFont="1" applyFill="1" applyAlignment="1">
      <alignment horizontal="left" vertical="top" wrapText="1"/>
    </xf>
    <xf numFmtId="0" fontId="3" fillId="2" borderId="0" xfId="2" applyFont="1" applyAlignment="1">
      <alignment horizontal="left" vertical="center"/>
    </xf>
    <xf numFmtId="0" fontId="3" fillId="2" borderId="0" xfId="0" quotePrefix="1" applyFont="1" applyFill="1" applyAlignment="1">
      <alignment horizontal="left" vertical="top" wrapText="1"/>
    </xf>
    <xf numFmtId="0" fontId="26" fillId="0" borderId="0" xfId="0" quotePrefix="1" applyFont="1" applyAlignment="1">
      <alignment horizontal="left" vertical="top" wrapText="1" readingOrder="1"/>
    </xf>
    <xf numFmtId="0" fontId="26" fillId="2" borderId="0" xfId="0" quotePrefix="1" applyFont="1" applyFill="1" applyAlignment="1">
      <alignment horizontal="left" vertical="top" wrapText="1" readingOrder="1"/>
    </xf>
    <xf numFmtId="0" fontId="26" fillId="2" borderId="0" xfId="0" quotePrefix="1" applyFont="1" applyFill="1" applyAlignment="1">
      <alignment vertical="top" wrapText="1" readingOrder="1"/>
    </xf>
  </cellXfs>
  <cellStyles count="137">
    <cellStyle name="20% - Accent1" xfId="25" builtinId="30" customBuiltin="1"/>
    <cellStyle name="20% - Accent1 2" xfId="61" xr:uid="{5A3FB1F2-4540-4395-BCC7-9ED349ECBB13}"/>
    <cellStyle name="20% - Accent1 2 2" xfId="106" xr:uid="{6E696478-5A17-4884-901B-A5001792B92A}"/>
    <cellStyle name="20% - Accent1 3" xfId="83" xr:uid="{3274D764-8FEB-48E5-B2E5-0EC6159C2FDD}"/>
    <cellStyle name="20% - Accent2" xfId="29" builtinId="34" customBuiltin="1"/>
    <cellStyle name="20% - Accent2 2" xfId="64" xr:uid="{B66E529E-6AB8-4B03-9AB3-63EADABB7BF2}"/>
    <cellStyle name="20% - Accent2 2 2" xfId="109" xr:uid="{C2C9B91E-0676-4C57-9C71-D16F0D66ED81}"/>
    <cellStyle name="20% - Accent2 3" xfId="86" xr:uid="{98422583-ECD8-4AAE-946D-A9FE3ABBA529}"/>
    <cellStyle name="20% - Accent3" xfId="33" builtinId="38" customBuiltin="1"/>
    <cellStyle name="20% - Accent3 2" xfId="67" xr:uid="{EC366E49-ECC3-47FE-A5C4-84B88E7F6A5F}"/>
    <cellStyle name="20% - Accent3 2 2" xfId="112" xr:uid="{A50BC708-247D-4B0A-ADEE-8F3D34B3FF25}"/>
    <cellStyle name="20% - Accent3 3" xfId="89" xr:uid="{661C376B-AE3B-4160-890C-092507C04F2D}"/>
    <cellStyle name="20% - Accent4" xfId="37" builtinId="42" customBuiltin="1"/>
    <cellStyle name="20% - Accent4 2" xfId="70" xr:uid="{C9A55679-D98D-4411-9E89-4BD7E4EAEE24}"/>
    <cellStyle name="20% - Accent4 2 2" xfId="115" xr:uid="{2E7C3ED8-F5A2-4EB3-B9E4-535CCCA678AF}"/>
    <cellStyle name="20% - Accent4 3" xfId="92" xr:uid="{B8203082-9773-4867-A025-D5E101B44DCA}"/>
    <cellStyle name="20% - Accent5" xfId="41" builtinId="46" customBuiltin="1"/>
    <cellStyle name="20% - Accent5 2" xfId="73" xr:uid="{14037DCD-AB34-431C-9ADA-392E23F1FFB3}"/>
    <cellStyle name="20% - Accent5 2 2" xfId="118" xr:uid="{5C917E71-041D-4E01-B411-10A9A84665DF}"/>
    <cellStyle name="20% - Accent5 3" xfId="95" xr:uid="{3ACD75C1-36D6-4CB6-B3A2-D5E2D37C9D8C}"/>
    <cellStyle name="20% - Accent6" xfId="45" builtinId="50" customBuiltin="1"/>
    <cellStyle name="20% - Accent6 2" xfId="76" xr:uid="{43C79464-ED55-44E5-B2E4-779F5BF7CD2A}"/>
    <cellStyle name="20% - Accent6 2 2" xfId="121" xr:uid="{16182257-CD06-48A1-BF5F-53653C6319E0}"/>
    <cellStyle name="20% - Accent6 3" xfId="98" xr:uid="{C77AAC06-5C2C-4B15-8F17-277000E65C1A}"/>
    <cellStyle name="40% - Accent1" xfId="26" builtinId="31" customBuiltin="1"/>
    <cellStyle name="40% - Accent1 2" xfId="62" xr:uid="{3F12C5A2-8843-44D0-A4A4-FBEA1E376C4E}"/>
    <cellStyle name="40% - Accent1 2 2" xfId="107" xr:uid="{73EA514E-618D-4800-B193-D04FED2D8ACD}"/>
    <cellStyle name="40% - Accent1 3" xfId="84" xr:uid="{460D5DFF-8E5A-416A-A6D2-EB71A6742C09}"/>
    <cellStyle name="40% - Accent2" xfId="30" builtinId="35" customBuiltin="1"/>
    <cellStyle name="40% - Accent2 2" xfId="65" xr:uid="{33B21C9D-C2F3-4657-9CC9-AD2C56843245}"/>
    <cellStyle name="40% - Accent2 2 2" xfId="110" xr:uid="{21107C76-1CA1-47FC-B9E1-8C1FEBEFB62D}"/>
    <cellStyle name="40% - Accent2 3" xfId="87" xr:uid="{D19B7382-9866-4387-93F6-A31EDC3F1529}"/>
    <cellStyle name="40% - Accent3" xfId="34" builtinId="39" customBuiltin="1"/>
    <cellStyle name="40% - Accent3 2" xfId="68" xr:uid="{1859A231-D8B8-49D1-871C-D09EF8629C5E}"/>
    <cellStyle name="40% - Accent3 2 2" xfId="113" xr:uid="{0FBD923F-86C5-4016-B462-F38BC04B6DAB}"/>
    <cellStyle name="40% - Accent3 3" xfId="90" xr:uid="{9D38EFBE-0F73-4F8C-BFF0-09A238B97189}"/>
    <cellStyle name="40% - Accent4" xfId="38" builtinId="43" customBuiltin="1"/>
    <cellStyle name="40% - Accent4 2" xfId="71" xr:uid="{E0128F3A-B6B3-4445-A8B2-5CBCC103A1B5}"/>
    <cellStyle name="40% - Accent4 2 2" xfId="116" xr:uid="{AF8E6171-6574-4EE0-A4B1-1909C102EFF9}"/>
    <cellStyle name="40% - Accent4 3" xfId="93" xr:uid="{2FCD764D-5775-4FF4-814A-FDC447BD2670}"/>
    <cellStyle name="40% - Accent5" xfId="42" builtinId="47" customBuiltin="1"/>
    <cellStyle name="40% - Accent5 2" xfId="74" xr:uid="{818C2448-56D4-4C09-B5B2-645937694C8E}"/>
    <cellStyle name="40% - Accent5 2 2" xfId="119" xr:uid="{D5DE5888-06E2-4718-8F87-0E1BC4A7AC56}"/>
    <cellStyle name="40% - Accent5 3" xfId="96" xr:uid="{A7C60E1A-BE74-45FD-A3E3-4D46E196BA1B}"/>
    <cellStyle name="40% - Accent6" xfId="46" builtinId="51" customBuiltin="1"/>
    <cellStyle name="40% - Accent6 2" xfId="77" xr:uid="{01047D87-C0D4-4DBF-8C11-575D25A6BB22}"/>
    <cellStyle name="40% - Accent6 2 2" xfId="122" xr:uid="{21CEF609-2AF8-4363-88DB-A3F3F4B77B82}"/>
    <cellStyle name="40% - Accent6 3" xfId="99" xr:uid="{10C50191-DE66-4711-8324-43246F60AC3A}"/>
    <cellStyle name="60% - Accent1" xfId="27" builtinId="32" customBuiltin="1"/>
    <cellStyle name="60% - Accent1 2" xfId="63" xr:uid="{3B763E2D-B9D5-4DE1-85E1-9EEC8BDAE173}"/>
    <cellStyle name="60% - Accent1 2 2" xfId="108" xr:uid="{624B2821-2238-43C8-AD29-6E499E8041D6}"/>
    <cellStyle name="60% - Accent1 3" xfId="85" xr:uid="{3AB76569-604C-4D59-9C01-A4BAC02925E5}"/>
    <cellStyle name="60% - Accent2" xfId="31" builtinId="36" customBuiltin="1"/>
    <cellStyle name="60% - Accent2 2" xfId="66" xr:uid="{BC72CDDB-11D0-4E94-AC41-60AC1A23D2F1}"/>
    <cellStyle name="60% - Accent2 2 2" xfId="111" xr:uid="{CD6BF639-5A80-436B-97B0-A708AE546C5E}"/>
    <cellStyle name="60% - Accent2 3" xfId="88" xr:uid="{C8530B32-CC90-46BA-9A61-8E445DEC51BF}"/>
    <cellStyle name="60% - Accent3" xfId="35" builtinId="40" customBuiltin="1"/>
    <cellStyle name="60% - Accent3 2" xfId="69" xr:uid="{311BD29F-7CEB-44D1-8034-A31A0E1013FA}"/>
    <cellStyle name="60% - Accent3 2 2" xfId="114" xr:uid="{9EC3D97F-E5D1-49D8-ABE2-2DBAC5410663}"/>
    <cellStyle name="60% - Accent3 3" xfId="91" xr:uid="{30CCDF68-6D15-4C98-B849-79662F634DDF}"/>
    <cellStyle name="60% - Accent4" xfId="39" builtinId="44" customBuiltin="1"/>
    <cellStyle name="60% - Accent4 2" xfId="72" xr:uid="{74381784-B593-4B79-A6C9-FD5F860B38EF}"/>
    <cellStyle name="60% - Accent4 2 2" xfId="117" xr:uid="{224D5030-AF2A-4198-89C4-10B0ED2572E0}"/>
    <cellStyle name="60% - Accent4 3" xfId="94" xr:uid="{D1DBACF8-2373-466F-B42B-E55BEB86C7BF}"/>
    <cellStyle name="60% - Accent5" xfId="43" builtinId="48" customBuiltin="1"/>
    <cellStyle name="60% - Accent5 2" xfId="75" xr:uid="{3522120E-C71C-4E5F-BAA7-14B4C975983D}"/>
    <cellStyle name="60% - Accent5 2 2" xfId="120" xr:uid="{34C484CE-E3F8-4BBD-B0ED-C78E038864CF}"/>
    <cellStyle name="60% - Accent5 3" xfId="97" xr:uid="{9B296D89-9035-4BBF-935D-3011F07B910E}"/>
    <cellStyle name="60% - Accent6" xfId="47" builtinId="52" customBuiltin="1"/>
    <cellStyle name="60% - Accent6 2" xfId="78" xr:uid="{BF8E9209-B333-4BE6-9919-87CC910DB923}"/>
    <cellStyle name="60% - Accent6 2 2" xfId="123" xr:uid="{D38A2B27-A67F-4188-B380-2BAA679E3BEC}"/>
    <cellStyle name="60% - Accent6 3" xfId="100" xr:uid="{3F804C89-DFB5-4BC4-A8E8-3B68C0D980F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5" builtinId="3"/>
    <cellStyle name="Comma 2" xfId="79" xr:uid="{62A92CF8-3737-4B13-A1B0-8BB4C1D126A1}"/>
    <cellStyle name="Comma 2 2" xfId="126" xr:uid="{C683DF13-9DE6-417F-89D8-26BA4818BB8A}"/>
    <cellStyle name="Comma 2 2 2" xfId="132" xr:uid="{6A508EB9-3E77-43CC-9F31-920595ABACC4}"/>
    <cellStyle name="Comma 2 3" xfId="131" xr:uid="{B3073A71-ADC0-4C8B-BC45-4F3049018EB9}"/>
    <cellStyle name="Comma 2 3 2" xfId="54" xr:uid="{D558E3B9-F7FD-417A-9912-896F451EA313}"/>
    <cellStyle name="Comma 3" xfId="6" xr:uid="{78073AEF-4C61-4CC4-AD55-560F1F307057}"/>
    <cellStyle name="Comma 3 2 2" xfId="53" xr:uid="{06916ED4-A392-4A7C-B9BA-ACB20DB7439C}"/>
    <cellStyle name="Comma 4" xfId="128" xr:uid="{3AD399A7-D9FA-4422-B6D0-F54DBC177700}"/>
    <cellStyle name="Comma 5" xfId="133" xr:uid="{B5F82DAE-C455-42C6-BEBE-2210B7515C1B}"/>
    <cellStyle name="Comma 6" xfId="135" xr:uid="{DAEC127B-83D7-422B-90A8-05CDEDB102E2}"/>
    <cellStyle name="Comma 9" xfId="57" xr:uid="{5F2C120A-48EE-4379-ADA9-E36D470B506B}"/>
    <cellStyle name="Comma 9 2" xfId="104" xr:uid="{7D69AECF-380C-49BD-95C2-95F8464F5B45}"/>
    <cellStyle name="Currency 2" xfId="80" xr:uid="{5A818CF0-73F9-450F-931F-53D125614D41}"/>
    <cellStyle name="Currency 3" xfId="81" xr:uid="{1167A47F-CFFD-4A12-B418-B8FF7721C0F0}"/>
    <cellStyle name="Currency 4" xfId="129" xr:uid="{803D79CB-C6FA-4BF2-906B-67BA332839E5}"/>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10 2" xfId="59" xr:uid="{867DBC2B-19B3-4908-890F-CD313AA317B5}"/>
    <cellStyle name="Normal 12" xfId="56" xr:uid="{BE69C52C-CDFC-4FE4-B641-43F214D6DEBC}"/>
    <cellStyle name="Normal 12 2" xfId="103" xr:uid="{0EC5A536-EFA9-428D-B265-14BB053C3DDD}"/>
    <cellStyle name="Normal 2" xfId="3" xr:uid="{4290244C-5853-4635-A748-A977C3B22EB2}"/>
    <cellStyle name="Normal 2 2" xfId="51" xr:uid="{0CF5A6B2-F6CD-4225-BD90-2628BDB22FCE}"/>
    <cellStyle name="Normal 2 2 2" xfId="2" xr:uid="{0C7B96D5-1D97-4CB2-8E10-2916D9953232}"/>
    <cellStyle name="Normal 2 3" xfId="58" xr:uid="{77D0917F-1D1C-4FA5-A8A8-94AE77A31D0B}"/>
    <cellStyle name="Normal 2 3 3 2" xfId="50" xr:uid="{58D167EF-7098-4E45-AE4E-83E1DE67520B}"/>
    <cellStyle name="Normal 2 3 3 2 2" xfId="55" xr:uid="{8154BF5D-B0C2-41FA-BD59-42CD2C3684C0}"/>
    <cellStyle name="Normal 2 3 3 2 2 2" xfId="102" xr:uid="{BCFA5586-2177-4130-BA0D-D1653EB263DE}"/>
    <cellStyle name="Normal 2 3 3 2 3" xfId="101" xr:uid="{F3DE7057-9717-47AC-81EF-E654A523A6D0}"/>
    <cellStyle name="Normal 3" xfId="127" xr:uid="{CE0B2A88-F7DD-4B57-BD41-81F51D292588}"/>
    <cellStyle name="Normal 3 2 3" xfId="1" xr:uid="{CD02C7B7-FFDE-4B30-88E8-D8FA1D950D7B}"/>
    <cellStyle name="Normal 4" xfId="134" xr:uid="{B5C29393-10BD-4262-AB84-B22AEB02E39A}"/>
    <cellStyle name="Normal 4 2" xfId="125" xr:uid="{C5B4C21E-70CE-4E81-8415-DECCF0CC5F72}"/>
    <cellStyle name="Normal 5" xfId="124" xr:uid="{859E0233-3049-48CA-9F40-A7E76A5DE99D}"/>
    <cellStyle name="Normal 6" xfId="48" xr:uid="{018F2B7B-517A-4299-BD1E-76CAE7D1AE4C}"/>
    <cellStyle name="Note" xfId="21" builtinId="10" customBuiltin="1"/>
    <cellStyle name="Note 2" xfId="60" xr:uid="{A2A76ADB-A257-4F84-9D96-F8C1B7EC71D2}"/>
    <cellStyle name="Note 2 2" xfId="105" xr:uid="{3BD0A905-747F-4FFD-B297-35274A301B67}"/>
    <cellStyle name="Note 3" xfId="82" xr:uid="{1C274AF0-AC2B-4DEF-B66F-1706B5173074}"/>
    <cellStyle name="Output" xfId="16" builtinId="21" customBuiltin="1"/>
    <cellStyle name="Percent 2" xfId="4" xr:uid="{1BCB9104-8579-417A-A1AB-549134BF5376}"/>
    <cellStyle name="Percent 3" xfId="130" xr:uid="{37E8FC25-1E2D-44CC-8F2F-78DFB0C336B6}"/>
    <cellStyle name="Percent 4" xfId="136" xr:uid="{6FE3723D-4C2B-4D6F-93A6-410C791C5378}"/>
    <cellStyle name="STYLE2_BSHEET LEV 2 - DECEMBER06" xfId="49" xr:uid="{36109436-0A1F-42F2-8D7B-56A89AD4F451}"/>
    <cellStyle name="STYLE3" xfId="52" xr:uid="{309DFA8A-0871-4559-9004-29577E165452}"/>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A12FF-E079-4DCA-896D-8BBC9019F5C2}">
  <sheetPr codeName="Sheet1">
    <pageSetUpPr fitToPage="1"/>
  </sheetPr>
  <dimension ref="A1:M44"/>
  <sheetViews>
    <sheetView tabSelected="1" zoomScale="85" zoomScaleNormal="85" workbookViewId="0"/>
  </sheetViews>
  <sheetFormatPr defaultColWidth="9.5703125" defaultRowHeight="14.25"/>
  <cols>
    <col min="1" max="1" width="2.85546875" style="3" customWidth="1"/>
    <col min="2" max="2" width="90.85546875" style="3" customWidth="1"/>
    <col min="3" max="10" width="14.7109375" style="3" customWidth="1"/>
    <col min="11" max="11" width="9.5703125" style="3"/>
    <col min="12" max="12" width="15.7109375" style="3" bestFit="1" customWidth="1"/>
    <col min="13" max="13" width="16.28515625" style="3" bestFit="1" customWidth="1"/>
    <col min="14" max="16384" width="9.5703125" style="3"/>
  </cols>
  <sheetData>
    <row r="1" spans="1:13" ht="12.6" customHeight="1">
      <c r="A1" s="1"/>
      <c r="B1" s="2"/>
      <c r="C1" s="2"/>
      <c r="D1" s="2"/>
      <c r="E1" s="2"/>
      <c r="F1" s="2"/>
      <c r="G1" s="2"/>
      <c r="H1" s="2"/>
      <c r="I1" s="2"/>
      <c r="J1" s="2"/>
    </row>
    <row r="2" spans="1:13" ht="16.5">
      <c r="A2" s="2"/>
      <c r="B2" s="4" t="s">
        <v>0</v>
      </c>
      <c r="C2" s="4"/>
      <c r="D2" s="4"/>
      <c r="E2" s="4"/>
      <c r="F2" s="4"/>
      <c r="G2" s="4"/>
      <c r="H2" s="4"/>
      <c r="I2" s="4"/>
      <c r="J2" s="4"/>
    </row>
    <row r="3" spans="1:13" ht="12.6" customHeight="1">
      <c r="A3" s="2"/>
      <c r="B3" s="6"/>
      <c r="C3" s="6"/>
      <c r="D3" s="6"/>
      <c r="E3" s="6"/>
      <c r="F3" s="6"/>
      <c r="G3" s="6"/>
      <c r="H3" s="6"/>
      <c r="I3" s="6"/>
      <c r="J3" s="6"/>
    </row>
    <row r="4" spans="1:13" ht="16.5">
      <c r="A4" s="2"/>
      <c r="B4" s="7"/>
      <c r="C4" s="93">
        <v>2025</v>
      </c>
      <c r="D4" s="93"/>
      <c r="E4" s="93"/>
      <c r="F4" s="93"/>
      <c r="G4" s="91">
        <v>2024</v>
      </c>
      <c r="H4" s="91"/>
      <c r="I4" s="91"/>
      <c r="J4" s="92"/>
    </row>
    <row r="5" spans="1:13" ht="15.75" customHeight="1">
      <c r="A5" s="2"/>
      <c r="B5" s="7" t="s">
        <v>1</v>
      </c>
      <c r="C5" s="55" t="s">
        <v>5</v>
      </c>
      <c r="D5" s="56" t="s">
        <v>2</v>
      </c>
      <c r="E5" s="56" t="s">
        <v>3</v>
      </c>
      <c r="F5" s="70" t="s">
        <v>4</v>
      </c>
      <c r="G5" s="55" t="s">
        <v>5</v>
      </c>
      <c r="H5" s="56" t="s">
        <v>2</v>
      </c>
      <c r="I5" s="56" t="s">
        <v>3</v>
      </c>
      <c r="J5" s="70" t="s">
        <v>4</v>
      </c>
    </row>
    <row r="6" spans="1:13" s="10" customFormat="1" ht="5.25" customHeight="1">
      <c r="A6" s="9"/>
      <c r="B6" s="9"/>
      <c r="C6" s="9"/>
      <c r="D6" s="9"/>
      <c r="E6" s="71"/>
      <c r="F6" s="9"/>
      <c r="G6" s="9"/>
      <c r="H6" s="9"/>
      <c r="I6" s="9"/>
      <c r="J6" s="9"/>
    </row>
    <row r="7" spans="1:13" s="11" customFormat="1" ht="28.5" customHeight="1">
      <c r="B7" s="12" t="s">
        <v>6</v>
      </c>
      <c r="C7" s="14">
        <v>382195000</v>
      </c>
      <c r="D7" s="14">
        <v>363809000</v>
      </c>
      <c r="E7" s="14">
        <v>345311000</v>
      </c>
      <c r="F7" s="14">
        <v>332970000</v>
      </c>
      <c r="G7" s="14">
        <v>325480000</v>
      </c>
      <c r="H7" s="14">
        <v>312722000</v>
      </c>
      <c r="I7" s="14">
        <v>312331000</v>
      </c>
      <c r="J7" s="14">
        <v>300437000</v>
      </c>
    </row>
    <row r="8" spans="1:13" s="18" customFormat="1" ht="11.25" customHeight="1">
      <c r="A8" s="11"/>
      <c r="B8" s="15"/>
      <c r="C8" s="15"/>
      <c r="D8" s="15"/>
      <c r="E8" s="15"/>
      <c r="F8" s="15"/>
      <c r="G8" s="15"/>
      <c r="H8" s="15"/>
      <c r="I8" s="15"/>
      <c r="J8" s="76"/>
    </row>
    <row r="9" spans="1:13" s="18" customFormat="1" ht="17.45" customHeight="1">
      <c r="A9" s="11"/>
      <c r="B9" s="19" t="s">
        <v>7</v>
      </c>
      <c r="C9" s="19"/>
      <c r="D9" s="19"/>
      <c r="E9" s="19"/>
      <c r="F9" s="19"/>
      <c r="G9" s="19"/>
      <c r="H9" s="19"/>
      <c r="I9" s="19"/>
      <c r="J9" s="77"/>
    </row>
    <row r="10" spans="1:13" s="11" customFormat="1" ht="7.5" customHeight="1">
      <c r="B10" s="15"/>
      <c r="C10" s="15"/>
      <c r="D10" s="15"/>
      <c r="E10" s="15"/>
      <c r="F10" s="15"/>
      <c r="G10" s="15"/>
      <c r="H10" s="15"/>
      <c r="I10" s="15"/>
      <c r="J10" s="76"/>
    </row>
    <row r="11" spans="1:13" s="11" customFormat="1" ht="17.45" customHeight="1">
      <c r="B11" s="20" t="s">
        <v>8</v>
      </c>
      <c r="C11" s="21">
        <v>255900000</v>
      </c>
      <c r="D11" s="21">
        <v>247227000</v>
      </c>
      <c r="E11" s="21">
        <v>236880000</v>
      </c>
      <c r="F11" s="21">
        <v>223179000</v>
      </c>
      <c r="G11" s="21">
        <v>216044000</v>
      </c>
      <c r="H11" s="21">
        <v>212291000</v>
      </c>
      <c r="I11" s="21">
        <v>214525000</v>
      </c>
      <c r="J11" s="21">
        <v>205711000</v>
      </c>
      <c r="M11" s="96"/>
    </row>
    <row r="12" spans="1:13" s="11" customFormat="1" ht="17.45" customHeight="1">
      <c r="B12" s="20" t="s">
        <v>9</v>
      </c>
      <c r="C12" s="21">
        <v>94777000</v>
      </c>
      <c r="D12" s="21">
        <v>95615000</v>
      </c>
      <c r="E12" s="21">
        <v>97375000</v>
      </c>
      <c r="F12" s="21">
        <v>94431000</v>
      </c>
      <c r="G12" s="21">
        <v>93705000</v>
      </c>
      <c r="H12" s="21">
        <v>85269000</v>
      </c>
      <c r="I12" s="21">
        <v>95153000</v>
      </c>
      <c r="J12" s="21">
        <v>88934000</v>
      </c>
      <c r="L12" s="96"/>
    </row>
    <row r="13" spans="1:13" s="11" customFormat="1" ht="17.45" customHeight="1">
      <c r="B13" s="20" t="s">
        <v>10</v>
      </c>
      <c r="C13" s="21">
        <v>13434000</v>
      </c>
      <c r="D13" s="21">
        <v>13557000</v>
      </c>
      <c r="E13" s="21">
        <v>14006000</v>
      </c>
      <c r="F13" s="21">
        <v>13756000</v>
      </c>
      <c r="G13" s="21">
        <v>14671000</v>
      </c>
      <c r="H13" s="21">
        <v>15115000</v>
      </c>
      <c r="I13" s="21">
        <v>18600000</v>
      </c>
      <c r="J13" s="21">
        <v>22564000</v>
      </c>
      <c r="L13" s="96"/>
    </row>
    <row r="14" spans="1:13" s="11" customFormat="1" ht="24.95" customHeight="1">
      <c r="B14" s="12" t="s">
        <v>22</v>
      </c>
      <c r="C14" s="14">
        <f t="shared" ref="C14" si="0">C7-SUM(C11:C13)</f>
        <v>18084000</v>
      </c>
      <c r="D14" s="14">
        <f t="shared" ref="D14:F14" si="1">D7-SUM(D11:D13)</f>
        <v>7410000</v>
      </c>
      <c r="E14" s="14">
        <f t="shared" si="1"/>
        <v>-2950000</v>
      </c>
      <c r="F14" s="14">
        <f t="shared" si="1"/>
        <v>1604000</v>
      </c>
      <c r="G14" s="14">
        <f t="shared" ref="G14:J14" si="2">G7-SUM(G11:G13)</f>
        <v>1060000</v>
      </c>
      <c r="H14" s="14">
        <v>47000</v>
      </c>
      <c r="I14" s="14">
        <f t="shared" si="2"/>
        <v>-15947000</v>
      </c>
      <c r="J14" s="14">
        <f t="shared" si="2"/>
        <v>-16772000</v>
      </c>
    </row>
    <row r="15" spans="1:13" s="18" customFormat="1" ht="15" customHeight="1">
      <c r="A15" s="11"/>
      <c r="B15" s="15"/>
      <c r="C15" s="15"/>
      <c r="D15" s="15"/>
      <c r="E15" s="15"/>
      <c r="F15" s="15"/>
      <c r="G15" s="15"/>
      <c r="H15" s="15"/>
      <c r="I15" s="15"/>
      <c r="J15" s="76"/>
    </row>
    <row r="16" spans="1:13" s="18" customFormat="1" ht="17.45" customHeight="1">
      <c r="A16" s="11"/>
      <c r="B16" s="19" t="s">
        <v>11</v>
      </c>
      <c r="C16" s="19"/>
      <c r="D16" s="19"/>
      <c r="E16" s="19"/>
      <c r="F16" s="19"/>
      <c r="G16" s="19"/>
      <c r="H16" s="19"/>
      <c r="I16" s="19"/>
      <c r="J16" s="77"/>
    </row>
    <row r="17" spans="1:12" s="11" customFormat="1" ht="17.45" customHeight="1">
      <c r="B17" s="75" t="s">
        <v>12</v>
      </c>
      <c r="C17" s="95">
        <v>0</v>
      </c>
      <c r="D17" s="95">
        <v>0</v>
      </c>
      <c r="E17" s="95">
        <v>0</v>
      </c>
      <c r="F17" s="95">
        <v>0</v>
      </c>
      <c r="G17" s="21">
        <v>-250000</v>
      </c>
      <c r="H17" s="21">
        <v>15000</v>
      </c>
      <c r="I17" s="21">
        <v>-55000</v>
      </c>
      <c r="J17" s="21">
        <v>2015000</v>
      </c>
    </row>
    <row r="18" spans="1:12" s="11" customFormat="1" ht="17.45" customHeight="1">
      <c r="B18" s="20" t="s">
        <v>13</v>
      </c>
      <c r="C18" s="95">
        <v>0</v>
      </c>
      <c r="D18" s="95">
        <v>0</v>
      </c>
      <c r="E18" s="95">
        <v>0</v>
      </c>
      <c r="F18" s="95">
        <v>0</v>
      </c>
      <c r="G18" s="21">
        <v>-6000</v>
      </c>
      <c r="H18" s="21">
        <v>-29000</v>
      </c>
      <c r="I18" s="21">
        <v>-792000</v>
      </c>
      <c r="J18" s="95">
        <v>0</v>
      </c>
    </row>
    <row r="19" spans="1:12" s="11" customFormat="1" ht="17.45" customHeight="1">
      <c r="B19" s="20" t="s">
        <v>14</v>
      </c>
      <c r="C19" s="21">
        <v>-2875000</v>
      </c>
      <c r="D19" s="21">
        <v>-2814000</v>
      </c>
      <c r="E19" s="21">
        <v>-2900000</v>
      </c>
      <c r="F19" s="21">
        <v>-3073000</v>
      </c>
      <c r="G19" s="21">
        <v>-9396000</v>
      </c>
      <c r="H19" s="21">
        <v>-5413000</v>
      </c>
      <c r="I19" s="21">
        <v>-5823000</v>
      </c>
      <c r="J19" s="21">
        <v>-5903000</v>
      </c>
      <c r="L19" s="96"/>
    </row>
    <row r="20" spans="1:12" s="11" customFormat="1" ht="17.45" customHeight="1">
      <c r="B20" s="20" t="s">
        <v>11</v>
      </c>
      <c r="C20" s="21">
        <v>-6000</v>
      </c>
      <c r="D20" s="21">
        <v>-24000</v>
      </c>
      <c r="E20" s="21">
        <v>-92000</v>
      </c>
      <c r="F20" s="21">
        <v>-1000</v>
      </c>
      <c r="G20" s="21">
        <v>-283000</v>
      </c>
      <c r="H20" s="21">
        <v>-2000</v>
      </c>
      <c r="I20" s="21">
        <v>-4000</v>
      </c>
      <c r="J20" s="21">
        <v>-74000</v>
      </c>
      <c r="L20" s="97"/>
    </row>
    <row r="21" spans="1:12" s="11" customFormat="1" ht="17.45" customHeight="1">
      <c r="B21" s="23" t="s">
        <v>15</v>
      </c>
      <c r="C21" s="21">
        <f t="shared" ref="C21" si="3">SUM(C17:C20)</f>
        <v>-2881000</v>
      </c>
      <c r="D21" s="21">
        <f t="shared" ref="D21:F21" si="4">SUM(D17:D20)</f>
        <v>-2838000</v>
      </c>
      <c r="E21" s="21">
        <f t="shared" si="4"/>
        <v>-2992000</v>
      </c>
      <c r="F21" s="21">
        <f t="shared" si="4"/>
        <v>-3074000</v>
      </c>
      <c r="G21" s="21">
        <f t="shared" ref="G21:J21" si="5">SUM(G17:G20)</f>
        <v>-9935000</v>
      </c>
      <c r="H21" s="21">
        <f t="shared" si="5"/>
        <v>-5429000</v>
      </c>
      <c r="I21" s="21">
        <f t="shared" si="5"/>
        <v>-6674000</v>
      </c>
      <c r="J21" s="21">
        <f t="shared" si="5"/>
        <v>-3962000</v>
      </c>
    </row>
    <row r="22" spans="1:12" s="11" customFormat="1" ht="24.95" customHeight="1">
      <c r="B22" s="12" t="s">
        <v>118</v>
      </c>
      <c r="C22" s="14">
        <f t="shared" ref="C22" si="6">+C14+C21</f>
        <v>15203000</v>
      </c>
      <c r="D22" s="14">
        <f t="shared" ref="D22:F22" si="7">+D14+D21</f>
        <v>4572000</v>
      </c>
      <c r="E22" s="14">
        <f t="shared" si="7"/>
        <v>-5942000</v>
      </c>
      <c r="F22" s="14">
        <f t="shared" si="7"/>
        <v>-1470000</v>
      </c>
      <c r="G22" s="14">
        <f t="shared" ref="G22:J22" si="8">+G14+G21</f>
        <v>-8875000</v>
      </c>
      <c r="H22" s="14">
        <f t="shared" si="8"/>
        <v>-5382000</v>
      </c>
      <c r="I22" s="14">
        <f t="shared" si="8"/>
        <v>-22621000</v>
      </c>
      <c r="J22" s="14">
        <f t="shared" si="8"/>
        <v>-20734000</v>
      </c>
    </row>
    <row r="23" spans="1:12" s="11" customFormat="1" ht="12" customHeight="1">
      <c r="B23" s="16"/>
      <c r="C23" s="16"/>
      <c r="D23" s="16"/>
      <c r="E23" s="16"/>
      <c r="F23" s="16"/>
      <c r="G23" s="16"/>
      <c r="H23" s="16"/>
      <c r="I23" s="16"/>
      <c r="J23" s="78"/>
    </row>
    <row r="24" spans="1:12" s="11" customFormat="1" ht="17.45" customHeight="1">
      <c r="B24" s="75" t="s">
        <v>16</v>
      </c>
      <c r="C24" s="21">
        <v>-3535000</v>
      </c>
      <c r="D24" s="21">
        <v>-3495000</v>
      </c>
      <c r="E24" s="21">
        <v>2151000</v>
      </c>
      <c r="F24" s="21">
        <v>2179000</v>
      </c>
      <c r="G24" s="21">
        <v>1764000</v>
      </c>
      <c r="H24" s="21">
        <v>-575000</v>
      </c>
      <c r="I24" s="21">
        <v>-656000</v>
      </c>
      <c r="J24" s="21">
        <v>-363000</v>
      </c>
      <c r="L24" s="96"/>
    </row>
    <row r="25" spans="1:12" s="11" customFormat="1" ht="24.95" customHeight="1">
      <c r="B25" s="12" t="s">
        <v>28</v>
      </c>
      <c r="C25" s="14">
        <f t="shared" ref="C25" si="9">+C22+C24</f>
        <v>11668000</v>
      </c>
      <c r="D25" s="14">
        <f t="shared" ref="D25:F25" si="10">+D22+D24</f>
        <v>1077000</v>
      </c>
      <c r="E25" s="14">
        <f t="shared" si="10"/>
        <v>-3791000</v>
      </c>
      <c r="F25" s="14">
        <f t="shared" si="10"/>
        <v>709000</v>
      </c>
      <c r="G25" s="14">
        <f t="shared" ref="G25:J25" si="11">+G22+G24</f>
        <v>-7111000</v>
      </c>
      <c r="H25" s="14">
        <f t="shared" si="11"/>
        <v>-5957000</v>
      </c>
      <c r="I25" s="14">
        <f t="shared" si="11"/>
        <v>-23277000</v>
      </c>
      <c r="J25" s="14">
        <f t="shared" si="11"/>
        <v>-21097000</v>
      </c>
    </row>
    <row r="26" spans="1:12" s="18" customFormat="1" ht="15" customHeight="1">
      <c r="A26" s="11"/>
      <c r="B26" s="15"/>
      <c r="C26" s="15"/>
      <c r="D26" s="15"/>
      <c r="E26" s="15"/>
      <c r="F26" s="15"/>
      <c r="G26" s="15"/>
      <c r="H26" s="15"/>
      <c r="I26" s="15"/>
      <c r="J26" s="76"/>
    </row>
    <row r="27" spans="1:12" s="18" customFormat="1" ht="17.45" customHeight="1">
      <c r="A27" s="11"/>
      <c r="B27" s="19" t="s">
        <v>125</v>
      </c>
      <c r="C27" s="19"/>
      <c r="D27" s="19"/>
      <c r="E27" s="19"/>
      <c r="F27" s="19"/>
      <c r="G27" s="19"/>
      <c r="H27" s="19"/>
      <c r="I27" s="19"/>
      <c r="J27" s="77"/>
    </row>
    <row r="28" spans="1:12" s="11" customFormat="1" ht="17.45" customHeight="1">
      <c r="B28" s="20" t="s">
        <v>120</v>
      </c>
      <c r="C28" s="99">
        <f>C$25/C31</f>
        <v>3.01469885308123E-2</v>
      </c>
      <c r="D28" s="99">
        <f>D$25/D31</f>
        <v>2.7832118316221447E-3</v>
      </c>
      <c r="E28" s="99">
        <f t="shared" ref="E28:J28" si="12">E$25/E31</f>
        <v>-9.8026286869752517E-3</v>
      </c>
      <c r="F28" s="99">
        <f t="shared" si="12"/>
        <v>1.8498611951825335E-3</v>
      </c>
      <c r="G28" s="99">
        <f t="shared" si="12"/>
        <v>-1.8691367695029215E-2</v>
      </c>
      <c r="H28" s="99">
        <f t="shared" si="12"/>
        <v>-1.5661519774739129E-2</v>
      </c>
      <c r="I28" s="99">
        <f t="shared" si="12"/>
        <v>-6.1347769136092058E-2</v>
      </c>
      <c r="J28" s="99">
        <f t="shared" si="12"/>
        <v>-5.6059692132723583E-2</v>
      </c>
    </row>
    <row r="29" spans="1:12" s="11" customFormat="1" ht="17.45" customHeight="1">
      <c r="B29" s="20" t="s">
        <v>121</v>
      </c>
      <c r="C29" s="99">
        <f>C$25/C32</f>
        <v>2.9465539359778581E-2</v>
      </c>
      <c r="D29" s="99">
        <f>D$25/D32</f>
        <v>2.7693850525206034E-3</v>
      </c>
      <c r="E29" s="99">
        <f t="shared" ref="E29:J29" si="13">E$25/E32</f>
        <v>-9.8026286869752517E-3</v>
      </c>
      <c r="F29" s="99">
        <f t="shared" si="13"/>
        <v>1.814849513395074E-3</v>
      </c>
      <c r="G29" s="99">
        <f t="shared" si="13"/>
        <v>-1.8691367695029215E-2</v>
      </c>
      <c r="H29" s="99">
        <f t="shared" si="13"/>
        <v>-1.5661519774739129E-2</v>
      </c>
      <c r="I29" s="99">
        <f t="shared" si="13"/>
        <v>-6.1347769136092058E-2</v>
      </c>
      <c r="J29" s="99">
        <f t="shared" si="13"/>
        <v>-5.6059692132723583E-2</v>
      </c>
    </row>
    <row r="30" spans="1:12" s="18" customFormat="1" ht="17.45" customHeight="1">
      <c r="A30" s="11"/>
      <c r="B30" s="19" t="s">
        <v>122</v>
      </c>
      <c r="C30" s="19"/>
      <c r="D30" s="19"/>
      <c r="E30" s="19"/>
      <c r="F30" s="19"/>
      <c r="G30" s="19"/>
      <c r="H30" s="19"/>
      <c r="I30" s="19"/>
      <c r="J30" s="77"/>
    </row>
    <row r="31" spans="1:12" s="11" customFormat="1" ht="17.45" customHeight="1">
      <c r="B31" s="20" t="s">
        <v>120</v>
      </c>
      <c r="C31" s="95">
        <v>387037000</v>
      </c>
      <c r="D31" s="95">
        <v>386963000</v>
      </c>
      <c r="E31" s="95">
        <v>386733000</v>
      </c>
      <c r="F31" s="95">
        <v>383272000</v>
      </c>
      <c r="G31" s="21">
        <v>380443000</v>
      </c>
      <c r="H31" s="21">
        <v>380359000</v>
      </c>
      <c r="I31" s="21">
        <v>379427000</v>
      </c>
      <c r="J31" s="95">
        <v>376331000</v>
      </c>
    </row>
    <row r="32" spans="1:12" s="11" customFormat="1" ht="17.45" customHeight="1">
      <c r="B32" s="20" t="s">
        <v>121</v>
      </c>
      <c r="C32" s="95">
        <v>395988000</v>
      </c>
      <c r="D32" s="95">
        <v>388895000</v>
      </c>
      <c r="E32" s="95">
        <v>386733000</v>
      </c>
      <c r="F32" s="95">
        <v>390666000</v>
      </c>
      <c r="G32" s="21">
        <v>380443000</v>
      </c>
      <c r="H32" s="21">
        <v>380359000</v>
      </c>
      <c r="I32" s="21">
        <v>379427000</v>
      </c>
      <c r="J32" s="95">
        <v>376331000</v>
      </c>
    </row>
    <row r="33" spans="1:12" s="11" customFormat="1" ht="17.25" customHeight="1">
      <c r="B33" s="20"/>
      <c r="C33" s="95"/>
      <c r="D33" s="95"/>
      <c r="E33" s="95"/>
      <c r="F33" s="95"/>
      <c r="G33" s="21"/>
      <c r="H33" s="21"/>
      <c r="I33" s="21"/>
      <c r="J33" s="95"/>
    </row>
    <row r="34" spans="1:12" s="11" customFormat="1" ht="24.95" customHeight="1">
      <c r="B34" s="12" t="s">
        <v>28</v>
      </c>
      <c r="C34" s="14">
        <f>C25</f>
        <v>11668000</v>
      </c>
      <c r="D34" s="14">
        <f t="shared" ref="D34:J34" si="14">D25</f>
        <v>1077000</v>
      </c>
      <c r="E34" s="14">
        <f t="shared" si="14"/>
        <v>-3791000</v>
      </c>
      <c r="F34" s="14">
        <f t="shared" si="14"/>
        <v>709000</v>
      </c>
      <c r="G34" s="14">
        <f t="shared" si="14"/>
        <v>-7111000</v>
      </c>
      <c r="H34" s="14">
        <f t="shared" si="14"/>
        <v>-5957000</v>
      </c>
      <c r="I34" s="14">
        <f t="shared" si="14"/>
        <v>-23277000</v>
      </c>
      <c r="J34" s="14">
        <f t="shared" si="14"/>
        <v>-21097000</v>
      </c>
    </row>
    <row r="35" spans="1:12" ht="17.45" customHeight="1">
      <c r="A35" s="24"/>
      <c r="B35" s="19" t="s">
        <v>17</v>
      </c>
      <c r="C35" s="19"/>
      <c r="D35" s="19"/>
      <c r="E35" s="19"/>
      <c r="F35" s="19"/>
      <c r="G35" s="19"/>
      <c r="H35" s="19"/>
      <c r="I35" s="19"/>
      <c r="J35" s="77"/>
    </row>
    <row r="36" spans="1:12" ht="17.45" customHeight="1">
      <c r="A36" s="24"/>
      <c r="B36" s="80" t="s">
        <v>18</v>
      </c>
      <c r="C36" s="95">
        <v>0</v>
      </c>
      <c r="D36" s="21">
        <v>-345000</v>
      </c>
      <c r="E36" s="21">
        <v>-267000</v>
      </c>
      <c r="F36" s="21">
        <v>-317000</v>
      </c>
      <c r="G36" s="21">
        <v>158000</v>
      </c>
      <c r="H36" s="21">
        <v>-1872000</v>
      </c>
      <c r="I36" s="21">
        <v>-243000</v>
      </c>
      <c r="J36" s="21">
        <v>583000</v>
      </c>
      <c r="L36" s="98"/>
    </row>
    <row r="37" spans="1:12" ht="24.95" customHeight="1">
      <c r="A37" s="24"/>
      <c r="B37" s="12" t="s">
        <v>19</v>
      </c>
      <c r="C37" s="14">
        <f>+C34+C36</f>
        <v>11668000</v>
      </c>
      <c r="D37" s="14">
        <f t="shared" ref="D37:J37" si="15">+D34+D36</f>
        <v>732000</v>
      </c>
      <c r="E37" s="14">
        <f t="shared" si="15"/>
        <v>-4058000</v>
      </c>
      <c r="F37" s="14">
        <f t="shared" si="15"/>
        <v>392000</v>
      </c>
      <c r="G37" s="14">
        <f t="shared" si="15"/>
        <v>-6953000</v>
      </c>
      <c r="H37" s="14">
        <f t="shared" si="15"/>
        <v>-7829000</v>
      </c>
      <c r="I37" s="14">
        <f t="shared" si="15"/>
        <v>-23520000</v>
      </c>
      <c r="J37" s="14">
        <f t="shared" si="15"/>
        <v>-20514000</v>
      </c>
    </row>
    <row r="40" spans="1:12">
      <c r="B40" s="101" t="s">
        <v>20</v>
      </c>
      <c r="C40" s="101"/>
      <c r="D40" s="101"/>
      <c r="E40" s="101"/>
      <c r="F40" s="101"/>
      <c r="G40" s="101"/>
      <c r="H40" s="101"/>
      <c r="I40" s="101"/>
      <c r="J40" s="101"/>
    </row>
    <row r="42" spans="1:12">
      <c r="B42" s="58"/>
      <c r="C42" s="58"/>
      <c r="D42" s="58"/>
      <c r="E42" s="58"/>
      <c r="F42" s="58"/>
      <c r="G42" s="58"/>
      <c r="H42" s="58"/>
      <c r="I42" s="58"/>
      <c r="J42" s="58"/>
    </row>
    <row r="43" spans="1:12" ht="14.25" customHeight="1">
      <c r="B43" s="100"/>
      <c r="C43" s="100"/>
      <c r="D43" s="100"/>
      <c r="E43" s="100"/>
      <c r="F43" s="100"/>
      <c r="G43" s="100"/>
      <c r="H43" s="100"/>
      <c r="I43" s="100"/>
      <c r="J43" s="100"/>
    </row>
    <row r="44" spans="1:12">
      <c r="B44" s="100"/>
      <c r="C44" s="100"/>
      <c r="D44" s="100"/>
      <c r="E44" s="100"/>
      <c r="F44" s="100"/>
      <c r="G44" s="100"/>
      <c r="H44" s="100"/>
      <c r="I44" s="100"/>
      <c r="J44" s="100"/>
    </row>
  </sheetData>
  <mergeCells count="2">
    <mergeCell ref="B43:J44"/>
    <mergeCell ref="B40:J40"/>
  </mergeCells>
  <dataValidations count="1">
    <dataValidation errorStyle="information" operator="equal" allowBlank="1" showInputMessage="1" sqref="C1:J3 C4:D4 F4:H4 B45:J52 A34:A52 B34:B41 A1:B33 C5:J41" xr:uid="{54A2CCA4-E502-4BF4-A414-D313A1EE36FE}"/>
  </dataValidations>
  <printOptions horizontalCentered="1"/>
  <pageMargins left="0.25" right="0.25" top="0.75" bottom="0.75" header="0.3" footer="0.3"/>
  <pageSetup scale="73" fitToHeight="0" orientation="landscape" r:id="rId1"/>
  <customProperties>
    <customPr name="isReportSheetChang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0ADC4-8012-4747-9E6E-A778DA4867FA}">
  <sheetPr codeName="Sheet2">
    <pageSetUpPr fitToPage="1"/>
  </sheetPr>
  <dimension ref="A1:N52"/>
  <sheetViews>
    <sheetView showGridLines="0" zoomScale="80" zoomScaleNormal="80" workbookViewId="0"/>
  </sheetViews>
  <sheetFormatPr defaultColWidth="9.5703125" defaultRowHeight="14.25" outlineLevelRow="1"/>
  <cols>
    <col min="1" max="1" width="2.85546875" style="3" customWidth="1"/>
    <col min="2" max="2" width="75.85546875" style="3" bestFit="1" customWidth="1"/>
    <col min="3" max="13" width="16.5703125" style="3" customWidth="1"/>
    <col min="14" max="14" width="14.5703125" style="3" customWidth="1"/>
    <col min="15" max="16384" width="9.5703125" style="3"/>
  </cols>
  <sheetData>
    <row r="1" spans="1:13" ht="12.6" customHeight="1">
      <c r="A1" s="1"/>
      <c r="B1" s="2"/>
      <c r="C1" s="2"/>
      <c r="D1" s="2"/>
      <c r="E1" s="2"/>
      <c r="F1" s="2"/>
      <c r="G1" s="2"/>
      <c r="H1" s="2"/>
      <c r="I1" s="2"/>
      <c r="J1" s="2"/>
      <c r="K1" s="2"/>
      <c r="L1" s="2"/>
      <c r="M1" s="2"/>
    </row>
    <row r="2" spans="1:13" ht="16.5">
      <c r="A2" s="2"/>
      <c r="B2" s="4" t="s">
        <v>21</v>
      </c>
      <c r="C2" s="4"/>
      <c r="D2" s="4"/>
      <c r="E2" s="4"/>
      <c r="F2" s="4"/>
      <c r="G2" s="4"/>
      <c r="H2" s="4"/>
      <c r="I2" s="4"/>
      <c r="J2" s="4"/>
      <c r="K2" s="59"/>
      <c r="L2" s="59"/>
    </row>
    <row r="3" spans="1:13" ht="12.6" customHeight="1">
      <c r="A3" s="2"/>
      <c r="B3" s="6"/>
      <c r="C3" s="6"/>
      <c r="D3" s="6"/>
      <c r="E3" s="6"/>
      <c r="F3" s="6"/>
      <c r="G3" s="6"/>
      <c r="H3" s="6"/>
      <c r="I3" s="6"/>
      <c r="J3" s="6"/>
      <c r="K3" s="59"/>
      <c r="L3" s="59"/>
    </row>
    <row r="4" spans="1:13" ht="16.5">
      <c r="A4" s="2"/>
      <c r="B4" s="7"/>
      <c r="C4" s="69">
        <v>2025</v>
      </c>
      <c r="D4" s="69"/>
      <c r="E4" s="93"/>
      <c r="F4" s="93"/>
      <c r="G4" s="62">
        <v>2024</v>
      </c>
      <c r="H4" s="62"/>
      <c r="I4" s="62"/>
      <c r="J4" s="62"/>
      <c r="K4" s="59"/>
      <c r="L4" s="59"/>
    </row>
    <row r="5" spans="1:13" ht="23.1" customHeight="1">
      <c r="A5" s="2"/>
      <c r="B5" s="64" t="s">
        <v>1</v>
      </c>
      <c r="C5" s="55" t="s">
        <v>5</v>
      </c>
      <c r="D5" s="56" t="s">
        <v>2</v>
      </c>
      <c r="E5" s="56" t="s">
        <v>3</v>
      </c>
      <c r="F5" s="70" t="s">
        <v>4</v>
      </c>
      <c r="G5" s="84" t="s">
        <v>5</v>
      </c>
      <c r="H5" s="88" t="s">
        <v>2</v>
      </c>
      <c r="I5" s="88" t="s">
        <v>3</v>
      </c>
      <c r="J5" s="85" t="s">
        <v>4</v>
      </c>
      <c r="K5" s="59"/>
      <c r="L5" s="59"/>
    </row>
    <row r="6" spans="1:13" s="10" customFormat="1" ht="9" customHeight="1">
      <c r="A6" s="9"/>
      <c r="B6" s="9"/>
      <c r="C6" s="9"/>
      <c r="D6" s="9"/>
      <c r="E6" s="9"/>
      <c r="F6" s="9"/>
      <c r="G6" s="9"/>
      <c r="H6" s="9"/>
      <c r="I6" s="9"/>
      <c r="J6" s="9"/>
      <c r="K6" s="59"/>
      <c r="L6" s="59"/>
    </row>
    <row r="7" spans="1:13" s="24" customFormat="1" ht="24.95" customHeight="1">
      <c r="A7" s="2"/>
      <c r="B7" s="12" t="s">
        <v>22</v>
      </c>
      <c r="C7" s="14">
        <f>+'GAAP Income Statement'!C14</f>
        <v>18084000</v>
      </c>
      <c r="D7" s="14">
        <f>+'GAAP Income Statement'!D14</f>
        <v>7410000</v>
      </c>
      <c r="E7" s="14">
        <f>+'GAAP Income Statement'!E14</f>
        <v>-2950000</v>
      </c>
      <c r="F7" s="14">
        <f>+'GAAP Income Statement'!F14</f>
        <v>1604000</v>
      </c>
      <c r="G7" s="14">
        <f>+'GAAP Income Statement'!G14</f>
        <v>1060000</v>
      </c>
      <c r="H7" s="14">
        <f>+'GAAP Income Statement'!H14</f>
        <v>47000</v>
      </c>
      <c r="I7" s="14">
        <f>+'GAAP Income Statement'!I14</f>
        <v>-15947000</v>
      </c>
      <c r="J7" s="14">
        <f>+'GAAP Income Statement'!J14</f>
        <v>-16772000</v>
      </c>
      <c r="K7" s="59"/>
      <c r="L7" s="59"/>
    </row>
    <row r="8" spans="1:13" ht="9" customHeight="1">
      <c r="A8" s="2"/>
      <c r="B8" s="15"/>
      <c r="C8" s="15"/>
      <c r="D8" s="15"/>
      <c r="E8" s="15"/>
      <c r="F8" s="15"/>
      <c r="G8" s="15"/>
      <c r="H8" s="15"/>
      <c r="I8" s="15"/>
      <c r="J8" s="15"/>
      <c r="K8" s="59"/>
      <c r="L8" s="59"/>
    </row>
    <row r="9" spans="1:13" ht="17.45" customHeight="1">
      <c r="A9" s="2"/>
      <c r="B9" s="19" t="s">
        <v>23</v>
      </c>
      <c r="C9" s="19"/>
      <c r="D9" s="19"/>
      <c r="E9" s="19"/>
      <c r="F9" s="19"/>
      <c r="G9" s="19"/>
      <c r="H9" s="19"/>
      <c r="I9" s="19"/>
      <c r="J9" s="19"/>
      <c r="K9" s="59"/>
      <c r="L9" s="59"/>
    </row>
    <row r="10" spans="1:13" s="24" customFormat="1" ht="17.45" customHeight="1">
      <c r="A10" s="2"/>
      <c r="B10" s="20" t="s">
        <v>10</v>
      </c>
      <c r="C10" s="21">
        <f>+'GAAP Income Statement'!C13</f>
        <v>13434000</v>
      </c>
      <c r="D10" s="21">
        <f>+'GAAP Income Statement'!D13</f>
        <v>13557000</v>
      </c>
      <c r="E10" s="21">
        <f>+'GAAP Income Statement'!E13</f>
        <v>14006000</v>
      </c>
      <c r="F10" s="21">
        <f>+'GAAP Income Statement'!F13</f>
        <v>13756000</v>
      </c>
      <c r="G10" s="21">
        <f>+'GAAP Income Statement'!G13</f>
        <v>14671000</v>
      </c>
      <c r="H10" s="21">
        <f>+'GAAP Income Statement'!H13</f>
        <v>15115000</v>
      </c>
      <c r="I10" s="21">
        <f>+'GAAP Income Statement'!I13</f>
        <v>18600000</v>
      </c>
      <c r="J10" s="21">
        <f>+'GAAP Income Statement'!J13</f>
        <v>22564000</v>
      </c>
      <c r="K10" s="59"/>
      <c r="L10" s="59"/>
    </row>
    <row r="11" spans="1:13" s="24" customFormat="1" ht="17.45" customHeight="1">
      <c r="A11" s="2"/>
      <c r="B11" s="20" t="s">
        <v>24</v>
      </c>
      <c r="C11" s="21">
        <f>+'GAAP Income Statement'!C12</f>
        <v>94777000</v>
      </c>
      <c r="D11" s="21">
        <f>+'GAAP Income Statement'!D12</f>
        <v>95615000</v>
      </c>
      <c r="E11" s="21">
        <f>+'GAAP Income Statement'!E12</f>
        <v>97375000</v>
      </c>
      <c r="F11" s="21">
        <f>+'GAAP Income Statement'!F12</f>
        <v>94431000</v>
      </c>
      <c r="G11" s="21">
        <f>+'GAAP Income Statement'!G12</f>
        <v>93705000</v>
      </c>
      <c r="H11" s="21">
        <f>+'GAAP Income Statement'!H12</f>
        <v>85269000</v>
      </c>
      <c r="I11" s="21">
        <f>+'GAAP Income Statement'!I12</f>
        <v>95153000</v>
      </c>
      <c r="J11" s="21">
        <f>+'GAAP Income Statement'!J12</f>
        <v>88934000</v>
      </c>
      <c r="K11" s="59"/>
      <c r="L11" s="59"/>
    </row>
    <row r="12" spans="1:13" s="24" customFormat="1" ht="24.95" customHeight="1">
      <c r="A12" s="2"/>
      <c r="B12" s="12" t="s">
        <v>25</v>
      </c>
      <c r="C12" s="14">
        <f t="shared" ref="C12" si="0">SUM(C7,C10:C11)</f>
        <v>126295000</v>
      </c>
      <c r="D12" s="14">
        <f t="shared" ref="D12:I12" si="1">SUM(D7,D10:D11)</f>
        <v>116582000</v>
      </c>
      <c r="E12" s="14">
        <f t="shared" si="1"/>
        <v>108431000</v>
      </c>
      <c r="F12" s="14">
        <f t="shared" si="1"/>
        <v>109791000</v>
      </c>
      <c r="G12" s="14">
        <f t="shared" si="1"/>
        <v>109436000</v>
      </c>
      <c r="H12" s="14">
        <f t="shared" si="1"/>
        <v>100431000</v>
      </c>
      <c r="I12" s="14">
        <f t="shared" si="1"/>
        <v>97806000</v>
      </c>
      <c r="J12" s="14">
        <v>94726000</v>
      </c>
      <c r="K12" s="59"/>
      <c r="L12" s="59"/>
    </row>
    <row r="13" spans="1:13" s="29" customFormat="1" ht="20.100000000000001" customHeight="1" outlineLevel="1">
      <c r="A13" s="25"/>
      <c r="B13" s="26"/>
      <c r="C13" s="26"/>
      <c r="D13" s="26"/>
      <c r="E13" s="26"/>
      <c r="F13" s="26"/>
      <c r="G13" s="26"/>
      <c r="H13" s="26"/>
      <c r="I13" s="26"/>
      <c r="J13" s="26"/>
      <c r="K13" s="28"/>
      <c r="L13" s="28"/>
      <c r="M13" s="28"/>
    </row>
    <row r="14" spans="1:13" outlineLevel="1">
      <c r="A14" s="30"/>
      <c r="B14" s="104" t="s">
        <v>26</v>
      </c>
      <c r="C14" s="104"/>
      <c r="D14" s="104"/>
      <c r="E14" s="104"/>
      <c r="F14" s="104"/>
      <c r="G14" s="104"/>
      <c r="H14" s="104"/>
      <c r="I14" s="104"/>
      <c r="J14" s="104"/>
      <c r="K14" s="30"/>
      <c r="L14" s="90"/>
      <c r="M14" s="30"/>
    </row>
    <row r="15" spans="1:13" outlineLevel="1">
      <c r="A15" s="30"/>
      <c r="B15" s="104"/>
      <c r="C15" s="104"/>
      <c r="D15" s="104"/>
      <c r="E15" s="104"/>
      <c r="F15" s="104"/>
      <c r="G15" s="104"/>
      <c r="H15" s="104"/>
      <c r="I15" s="104"/>
      <c r="J15" s="104"/>
      <c r="K15" s="31"/>
      <c r="L15" s="31"/>
      <c r="M15" s="31"/>
    </row>
    <row r="16" spans="1:13" outlineLevel="1">
      <c r="A16" s="30"/>
      <c r="B16" s="83"/>
      <c r="C16" s="83"/>
      <c r="D16" s="83"/>
      <c r="E16" s="83"/>
      <c r="F16" s="83"/>
      <c r="G16" s="83"/>
      <c r="H16" s="83"/>
      <c r="I16" s="83"/>
      <c r="J16" s="83"/>
      <c r="K16" s="31"/>
      <c r="L16" s="31"/>
      <c r="M16" s="31"/>
    </row>
    <row r="17" spans="1:14" ht="16.5" outlineLevel="1">
      <c r="A17" s="2"/>
      <c r="B17" s="4" t="s">
        <v>27</v>
      </c>
      <c r="C17" s="4"/>
      <c r="D17" s="4"/>
      <c r="E17" s="4"/>
      <c r="F17" s="4"/>
      <c r="G17" s="4"/>
      <c r="H17" s="4"/>
      <c r="I17" s="4"/>
      <c r="J17" s="4"/>
      <c r="K17" s="59"/>
      <c r="L17" s="59"/>
      <c r="M17" s="59"/>
      <c r="N17" s="59"/>
    </row>
    <row r="18" spans="1:14" outlineLevel="1">
      <c r="A18" s="2"/>
      <c r="B18" s="6"/>
      <c r="C18" s="6"/>
      <c r="D18" s="6"/>
      <c r="E18" s="6"/>
      <c r="F18" s="6"/>
      <c r="G18" s="6"/>
      <c r="H18" s="6"/>
      <c r="I18" s="6"/>
      <c r="J18" s="6"/>
      <c r="K18" s="59"/>
      <c r="L18" s="59"/>
      <c r="M18" s="59"/>
      <c r="N18" s="59"/>
    </row>
    <row r="19" spans="1:14" ht="16.5" outlineLevel="1">
      <c r="A19" s="2"/>
      <c r="B19" s="7"/>
      <c r="C19" s="69">
        <v>2025</v>
      </c>
      <c r="D19" s="69"/>
      <c r="E19" s="93"/>
      <c r="F19" s="93"/>
      <c r="G19" s="62">
        <v>2024</v>
      </c>
      <c r="H19" s="62"/>
      <c r="I19" s="62"/>
      <c r="J19" s="62"/>
      <c r="K19" s="59"/>
      <c r="L19" s="59"/>
      <c r="M19" s="59"/>
      <c r="N19" s="59"/>
    </row>
    <row r="20" spans="1:14" ht="16.5" outlineLevel="1">
      <c r="A20" s="2"/>
      <c r="B20" s="64" t="s">
        <v>1</v>
      </c>
      <c r="C20" s="55" t="s">
        <v>5</v>
      </c>
      <c r="D20" s="56" t="s">
        <v>2</v>
      </c>
      <c r="E20" s="56" t="s">
        <v>3</v>
      </c>
      <c r="F20" s="70" t="s">
        <v>4</v>
      </c>
      <c r="G20" s="84" t="s">
        <v>5</v>
      </c>
      <c r="H20" s="88" t="s">
        <v>2</v>
      </c>
      <c r="I20" s="88" t="s">
        <v>3</v>
      </c>
      <c r="J20" s="85" t="s">
        <v>4</v>
      </c>
      <c r="K20" s="59"/>
      <c r="L20" s="59"/>
      <c r="M20" s="59"/>
      <c r="N20" s="59"/>
    </row>
    <row r="21" spans="1:14" outlineLevel="1">
      <c r="A21" s="9"/>
      <c r="B21" s="9"/>
      <c r="C21" s="71"/>
      <c r="D21" s="71"/>
      <c r="E21" s="71"/>
      <c r="F21" s="9"/>
      <c r="G21" s="71"/>
      <c r="H21" s="9"/>
      <c r="I21" s="9"/>
      <c r="J21" s="9"/>
      <c r="K21" s="59"/>
      <c r="L21" s="59"/>
      <c r="M21" s="59"/>
      <c r="N21" s="59"/>
    </row>
    <row r="22" spans="1:14" s="24" customFormat="1" ht="24.95" customHeight="1" outlineLevel="1">
      <c r="A22" s="2"/>
      <c r="B22" s="12" t="s">
        <v>28</v>
      </c>
      <c r="C22" s="14">
        <f>+'GAAP Income Statement'!C25</f>
        <v>11668000</v>
      </c>
      <c r="D22" s="14">
        <f>+'GAAP Income Statement'!D25</f>
        <v>1077000</v>
      </c>
      <c r="E22" s="14">
        <f>+'GAAP Income Statement'!E25</f>
        <v>-3791000</v>
      </c>
      <c r="F22" s="14">
        <f>+'GAAP Income Statement'!F25</f>
        <v>709000</v>
      </c>
      <c r="G22" s="14">
        <f>+'GAAP Income Statement'!G25</f>
        <v>-7111000</v>
      </c>
      <c r="H22" s="14">
        <f>+'GAAP Income Statement'!H25</f>
        <v>-5957000</v>
      </c>
      <c r="I22" s="14">
        <f>+'GAAP Income Statement'!I25</f>
        <v>-23277000</v>
      </c>
      <c r="J22" s="14">
        <f>+'GAAP Income Statement'!J25</f>
        <v>-21097000</v>
      </c>
      <c r="K22" s="59"/>
      <c r="L22" s="59"/>
      <c r="M22" s="59"/>
      <c r="N22" s="59"/>
    </row>
    <row r="23" spans="1:14" ht="9" customHeight="1" outlineLevel="1">
      <c r="A23" s="2"/>
      <c r="B23" s="15"/>
      <c r="C23" s="15"/>
      <c r="D23" s="15"/>
      <c r="E23" s="15"/>
      <c r="F23" s="15"/>
      <c r="G23" s="15"/>
      <c r="H23" s="15"/>
      <c r="I23" s="15"/>
      <c r="J23" s="15"/>
      <c r="K23" s="59"/>
      <c r="L23" s="59"/>
      <c r="M23" s="59"/>
      <c r="N23" s="59"/>
    </row>
    <row r="24" spans="1:14" ht="16.5" outlineLevel="1">
      <c r="A24" s="2"/>
      <c r="B24" s="19" t="s">
        <v>23</v>
      </c>
      <c r="C24" s="19"/>
      <c r="D24" s="19"/>
      <c r="E24" s="19"/>
      <c r="F24" s="19"/>
      <c r="G24" s="19"/>
      <c r="H24" s="19"/>
      <c r="I24" s="19"/>
      <c r="J24" s="19"/>
      <c r="K24" s="59"/>
      <c r="L24" s="59"/>
      <c r="M24" s="59"/>
      <c r="N24" s="59"/>
    </row>
    <row r="25" spans="1:14" ht="16.5" outlineLevel="1">
      <c r="A25" s="2"/>
      <c r="B25" s="20" t="s">
        <v>14</v>
      </c>
      <c r="C25" s="21">
        <v>2875000</v>
      </c>
      <c r="D25" s="21">
        <v>2814000</v>
      </c>
      <c r="E25" s="21">
        <v>2900000</v>
      </c>
      <c r="F25" s="21">
        <v>3073000</v>
      </c>
      <c r="G25" s="21">
        <v>9396000</v>
      </c>
      <c r="H25" s="21">
        <v>5413000</v>
      </c>
      <c r="I25" s="21">
        <v>5823000</v>
      </c>
      <c r="J25" s="21">
        <v>5903000</v>
      </c>
      <c r="K25" s="59"/>
      <c r="L25" s="59"/>
      <c r="M25" s="59"/>
      <c r="N25" s="59"/>
    </row>
    <row r="26" spans="1:14" ht="16.5" outlineLevel="1">
      <c r="A26" s="2"/>
      <c r="B26" s="20" t="s">
        <v>10</v>
      </c>
      <c r="C26" s="21">
        <v>13434000</v>
      </c>
      <c r="D26" s="21">
        <v>13557000</v>
      </c>
      <c r="E26" s="21">
        <v>14006000</v>
      </c>
      <c r="F26" s="21">
        <v>13756000</v>
      </c>
      <c r="G26" s="21">
        <v>14671000</v>
      </c>
      <c r="H26" s="21">
        <v>15115000</v>
      </c>
      <c r="I26" s="21">
        <v>18600000</v>
      </c>
      <c r="J26" s="21">
        <v>22564000</v>
      </c>
      <c r="K26" s="59"/>
      <c r="L26" s="59"/>
      <c r="M26" s="59"/>
      <c r="N26" s="59"/>
    </row>
    <row r="27" spans="1:14" ht="16.5" outlineLevel="1">
      <c r="A27" s="2"/>
      <c r="B27" s="75" t="s">
        <v>29</v>
      </c>
      <c r="C27" s="74">
        <v>3535000</v>
      </c>
      <c r="D27" s="74">
        <v>3495000</v>
      </c>
      <c r="E27" s="74">
        <v>-2151000</v>
      </c>
      <c r="F27" s="74">
        <v>-2179000</v>
      </c>
      <c r="G27" s="74">
        <v>-1764000</v>
      </c>
      <c r="H27" s="74">
        <v>575000</v>
      </c>
      <c r="I27" s="74">
        <v>656000</v>
      </c>
      <c r="J27" s="74">
        <f>+-'GAAP Income Statement'!J24</f>
        <v>363000</v>
      </c>
      <c r="K27" s="59"/>
      <c r="L27" s="59"/>
      <c r="M27" s="59"/>
      <c r="N27" s="59"/>
    </row>
    <row r="28" spans="1:14" ht="16.5" outlineLevel="1">
      <c r="A28" s="2"/>
      <c r="B28" s="75" t="s">
        <v>30</v>
      </c>
      <c r="C28" s="63">
        <v>0</v>
      </c>
      <c r="D28" s="63">
        <v>0</v>
      </c>
      <c r="E28" s="63">
        <v>0</v>
      </c>
      <c r="F28" s="63">
        <v>0</v>
      </c>
      <c r="G28" s="21">
        <v>250000</v>
      </c>
      <c r="H28" s="21">
        <v>-15000</v>
      </c>
      <c r="I28" s="21">
        <v>55000</v>
      </c>
      <c r="J28" s="21">
        <v>-2015000</v>
      </c>
      <c r="K28" s="59"/>
      <c r="L28" s="59"/>
      <c r="M28" s="59"/>
      <c r="N28" s="59"/>
    </row>
    <row r="29" spans="1:14" ht="16.5" outlineLevel="1">
      <c r="A29" s="2"/>
      <c r="B29" s="20" t="s">
        <v>31</v>
      </c>
      <c r="C29" s="21">
        <v>16704000</v>
      </c>
      <c r="D29" s="21">
        <v>18297000</v>
      </c>
      <c r="E29" s="21">
        <v>21116000</v>
      </c>
      <c r="F29" s="21">
        <v>18584000</v>
      </c>
      <c r="G29" s="21">
        <v>16146000</v>
      </c>
      <c r="H29" s="21">
        <v>14895000</v>
      </c>
      <c r="I29" s="21">
        <v>24550000</v>
      </c>
      <c r="J29" s="21">
        <v>20581000</v>
      </c>
      <c r="K29" s="59"/>
      <c r="L29" s="59"/>
      <c r="M29" s="59"/>
      <c r="N29" s="59"/>
    </row>
    <row r="30" spans="1:14" ht="16.5" outlineLevel="1">
      <c r="A30" s="2"/>
      <c r="B30" s="20" t="s">
        <v>32</v>
      </c>
      <c r="C30" s="21">
        <v>6000</v>
      </c>
      <c r="D30" s="21">
        <v>24000</v>
      </c>
      <c r="E30" s="21">
        <v>92000</v>
      </c>
      <c r="F30" s="21">
        <v>1000</v>
      </c>
      <c r="G30" s="21">
        <v>283000</v>
      </c>
      <c r="H30" s="21">
        <v>2000</v>
      </c>
      <c r="I30" s="21">
        <v>4000</v>
      </c>
      <c r="J30" s="21">
        <v>74000</v>
      </c>
      <c r="K30" s="59"/>
      <c r="L30" s="59"/>
      <c r="M30" s="59"/>
      <c r="N30" s="59"/>
    </row>
    <row r="31" spans="1:14" ht="16.5" outlineLevel="1">
      <c r="A31" s="2"/>
      <c r="B31" s="20" t="s">
        <v>33</v>
      </c>
      <c r="C31" s="63">
        <v>0</v>
      </c>
      <c r="D31" s="63">
        <v>0</v>
      </c>
      <c r="E31" s="63">
        <v>0</v>
      </c>
      <c r="F31" s="63">
        <v>0</v>
      </c>
      <c r="G31" s="63">
        <v>6000</v>
      </c>
      <c r="H31" s="63">
        <v>29000</v>
      </c>
      <c r="I31" s="63">
        <v>792000</v>
      </c>
      <c r="J31" s="63">
        <v>0</v>
      </c>
      <c r="K31" s="59"/>
      <c r="L31" s="59"/>
      <c r="M31" s="59"/>
      <c r="N31" s="59"/>
    </row>
    <row r="32" spans="1:14" ht="16.5" outlineLevel="1">
      <c r="A32" s="2"/>
      <c r="B32" s="20" t="s">
        <v>34</v>
      </c>
      <c r="C32" s="63">
        <v>128000</v>
      </c>
      <c r="D32" s="63">
        <v>577000</v>
      </c>
      <c r="E32" s="63">
        <v>534000</v>
      </c>
      <c r="F32" s="63">
        <v>185000</v>
      </c>
      <c r="G32" s="63">
        <v>52000</v>
      </c>
      <c r="H32" s="63">
        <v>0</v>
      </c>
      <c r="I32" s="63">
        <v>560000</v>
      </c>
      <c r="J32" s="63">
        <v>31000</v>
      </c>
      <c r="K32" s="59"/>
      <c r="L32" s="59"/>
      <c r="M32" s="59"/>
      <c r="N32" s="59"/>
    </row>
    <row r="33" spans="1:14" ht="16.5" outlineLevel="1">
      <c r="A33" s="2"/>
      <c r="B33" s="20" t="s">
        <v>35</v>
      </c>
      <c r="C33" s="63">
        <v>65000</v>
      </c>
      <c r="D33" s="63">
        <v>-70000</v>
      </c>
      <c r="E33" s="63">
        <v>953000</v>
      </c>
      <c r="F33" s="63">
        <v>205000</v>
      </c>
      <c r="G33" s="63">
        <v>538000</v>
      </c>
      <c r="H33" s="63">
        <v>224000</v>
      </c>
      <c r="I33" s="63">
        <v>292000</v>
      </c>
      <c r="J33" s="63">
        <v>537000</v>
      </c>
      <c r="K33" s="59"/>
      <c r="L33" s="59"/>
      <c r="M33" s="59"/>
      <c r="N33" s="59"/>
    </row>
    <row r="34" spans="1:14" ht="16.5" outlineLevel="1">
      <c r="A34" s="2"/>
      <c r="B34" s="20" t="s">
        <v>36</v>
      </c>
      <c r="C34" s="63">
        <v>0</v>
      </c>
      <c r="D34" s="63">
        <v>0</v>
      </c>
      <c r="E34" s="63">
        <v>0</v>
      </c>
      <c r="F34" s="63">
        <v>0</v>
      </c>
      <c r="G34" s="63">
        <v>0</v>
      </c>
      <c r="H34" s="63">
        <v>134000</v>
      </c>
      <c r="I34" s="63">
        <v>407000</v>
      </c>
      <c r="J34" s="63">
        <v>751000</v>
      </c>
      <c r="K34" s="59"/>
      <c r="L34" s="59"/>
      <c r="M34" s="59"/>
      <c r="N34" s="59"/>
    </row>
    <row r="35" spans="1:14" ht="16.5" outlineLevel="1">
      <c r="A35" s="2"/>
      <c r="B35" s="20" t="s">
        <v>37</v>
      </c>
      <c r="C35" s="63">
        <v>-31000</v>
      </c>
      <c r="D35" s="63">
        <v>-6000</v>
      </c>
      <c r="E35" s="63">
        <v>-52000</v>
      </c>
      <c r="F35" s="63">
        <v>-45000</v>
      </c>
      <c r="G35" s="63">
        <v>-60000</v>
      </c>
      <c r="H35" s="63">
        <v>0</v>
      </c>
      <c r="I35" s="63">
        <v>-103000</v>
      </c>
      <c r="J35" s="63">
        <v>-147000</v>
      </c>
      <c r="K35" s="59"/>
      <c r="L35" s="59"/>
      <c r="M35" s="59"/>
      <c r="N35" s="59"/>
    </row>
    <row r="36" spans="1:14" ht="16.5" outlineLevel="1">
      <c r="A36" s="2"/>
      <c r="B36" s="20" t="s">
        <v>38</v>
      </c>
      <c r="C36" s="21">
        <v>427000</v>
      </c>
      <c r="D36" s="21">
        <v>444000</v>
      </c>
      <c r="E36" s="21">
        <v>398000</v>
      </c>
      <c r="F36" s="21">
        <v>357000</v>
      </c>
      <c r="G36" s="21">
        <v>365000</v>
      </c>
      <c r="H36" s="21">
        <v>298000</v>
      </c>
      <c r="I36" s="21">
        <v>169000</v>
      </c>
      <c r="J36" s="21">
        <v>11000</v>
      </c>
      <c r="K36" s="59"/>
      <c r="L36" s="59"/>
      <c r="M36" s="59"/>
      <c r="N36" s="59"/>
    </row>
    <row r="37" spans="1:14" ht="16.5" outlineLevel="1">
      <c r="A37" s="2"/>
      <c r="B37" s="20" t="s">
        <v>39</v>
      </c>
      <c r="C37" s="63">
        <v>0</v>
      </c>
      <c r="D37" s="63">
        <v>0</v>
      </c>
      <c r="E37" s="63">
        <v>0</v>
      </c>
      <c r="F37" s="63">
        <v>0</v>
      </c>
      <c r="G37" s="63">
        <v>0</v>
      </c>
      <c r="H37" s="63">
        <v>0</v>
      </c>
      <c r="I37" s="21">
        <v>77000</v>
      </c>
      <c r="J37" s="21">
        <v>95000</v>
      </c>
      <c r="K37" s="59"/>
      <c r="L37" s="59"/>
      <c r="M37" s="59"/>
      <c r="N37" s="59"/>
    </row>
    <row r="38" spans="1:14" s="24" customFormat="1" ht="24.95" customHeight="1" outlineLevel="1">
      <c r="A38" s="2"/>
      <c r="B38" s="12" t="s">
        <v>40</v>
      </c>
      <c r="C38" s="14">
        <f t="shared" ref="C38" si="2">SUM(C22:C37)</f>
        <v>48811000</v>
      </c>
      <c r="D38" s="14">
        <f t="shared" ref="D38:E38" si="3">SUM(D22:D37)</f>
        <v>40209000</v>
      </c>
      <c r="E38" s="14">
        <f t="shared" si="3"/>
        <v>34005000</v>
      </c>
      <c r="F38" s="14">
        <f t="shared" ref="F38:J38" si="4">SUM(F22:F37)</f>
        <v>34646000</v>
      </c>
      <c r="G38" s="14">
        <f t="shared" si="4"/>
        <v>32772000</v>
      </c>
      <c r="H38" s="14">
        <f t="shared" si="4"/>
        <v>30713000</v>
      </c>
      <c r="I38" s="14">
        <f t="shared" si="4"/>
        <v>28605000</v>
      </c>
      <c r="J38" s="14">
        <f t="shared" si="4"/>
        <v>27651000</v>
      </c>
      <c r="K38" s="59"/>
      <c r="L38" s="59"/>
      <c r="M38" s="59"/>
      <c r="N38" s="59"/>
    </row>
    <row r="41" spans="1:14" ht="16.5" customHeight="1">
      <c r="B41" s="101" t="s">
        <v>20</v>
      </c>
      <c r="C41" s="101"/>
      <c r="D41" s="101"/>
      <c r="E41" s="101"/>
      <c r="F41" s="101"/>
      <c r="G41" s="101"/>
      <c r="H41" s="101"/>
      <c r="I41" s="101"/>
      <c r="J41" s="101"/>
    </row>
    <row r="42" spans="1:14" ht="5.25" customHeight="1"/>
    <row r="43" spans="1:14">
      <c r="B43" s="104" t="s">
        <v>41</v>
      </c>
      <c r="C43" s="104"/>
      <c r="D43" s="104"/>
      <c r="E43" s="104"/>
      <c r="F43" s="104"/>
      <c r="G43" s="104"/>
      <c r="H43" s="104"/>
      <c r="I43" s="104"/>
      <c r="J43" s="104"/>
    </row>
    <row r="44" spans="1:14" ht="24.75" customHeight="1">
      <c r="B44" s="103" t="s">
        <v>129</v>
      </c>
      <c r="C44" s="103"/>
      <c r="D44" s="103"/>
      <c r="E44" s="103"/>
      <c r="F44" s="103"/>
      <c r="G44" s="103"/>
      <c r="H44" s="103"/>
      <c r="I44" s="103"/>
      <c r="J44" s="103"/>
    </row>
    <row r="45" spans="1:14" ht="28.5" customHeight="1">
      <c r="B45" s="103"/>
      <c r="C45" s="103"/>
      <c r="D45" s="103"/>
      <c r="E45" s="103"/>
      <c r="F45" s="103"/>
      <c r="G45" s="103"/>
      <c r="H45" s="103"/>
      <c r="I45" s="103"/>
      <c r="J45" s="103"/>
    </row>
    <row r="46" spans="1:14" ht="42" customHeight="1">
      <c r="B46" s="105" t="s">
        <v>128</v>
      </c>
      <c r="C46" s="105"/>
      <c r="D46" s="105"/>
      <c r="E46" s="105"/>
      <c r="F46" s="105"/>
      <c r="G46" s="105"/>
      <c r="H46" s="105"/>
      <c r="I46" s="105"/>
      <c r="J46" s="105"/>
    </row>
    <row r="47" spans="1:14" ht="30.75" customHeight="1">
      <c r="B47" s="104" t="s">
        <v>130</v>
      </c>
      <c r="C47" s="104"/>
      <c r="D47" s="104"/>
      <c r="E47" s="104"/>
      <c r="F47" s="104"/>
      <c r="G47" s="104"/>
      <c r="H47" s="104"/>
      <c r="I47" s="104"/>
      <c r="J47" s="104"/>
    </row>
    <row r="48" spans="1:14" ht="24" customHeight="1">
      <c r="B48" s="104"/>
      <c r="C48" s="104"/>
      <c r="D48" s="104"/>
      <c r="E48" s="104"/>
      <c r="F48" s="104"/>
      <c r="G48" s="104"/>
      <c r="H48" s="104"/>
      <c r="I48" s="104"/>
      <c r="J48" s="104"/>
    </row>
    <row r="49" spans="2:10" ht="26.45" customHeight="1">
      <c r="B49" s="104" t="s">
        <v>127</v>
      </c>
      <c r="C49" s="104"/>
      <c r="D49" s="104"/>
      <c r="E49" s="104"/>
      <c r="F49" s="104"/>
      <c r="G49" s="104"/>
      <c r="H49" s="104"/>
      <c r="I49" s="104"/>
      <c r="J49" s="104"/>
    </row>
    <row r="50" spans="2:10">
      <c r="B50" s="102" t="s">
        <v>126</v>
      </c>
      <c r="C50" s="102"/>
      <c r="D50" s="102"/>
      <c r="E50" s="102"/>
      <c r="F50" s="102"/>
      <c r="G50" s="102"/>
      <c r="H50" s="102"/>
      <c r="I50" s="102"/>
      <c r="J50" s="102"/>
    </row>
    <row r="51" spans="2:10">
      <c r="B51" s="102"/>
      <c r="C51" s="102"/>
      <c r="D51" s="102"/>
      <c r="E51" s="102"/>
      <c r="F51" s="102"/>
      <c r="G51" s="102"/>
      <c r="H51" s="102"/>
      <c r="I51" s="102"/>
      <c r="J51" s="102"/>
    </row>
    <row r="52" spans="2:10">
      <c r="B52" s="102"/>
      <c r="C52" s="102"/>
      <c r="D52" s="102"/>
      <c r="E52" s="102"/>
      <c r="F52" s="102"/>
      <c r="G52" s="102"/>
      <c r="H52" s="102"/>
      <c r="I52" s="102"/>
      <c r="J52" s="102"/>
    </row>
  </sheetData>
  <mergeCells count="8">
    <mergeCell ref="B50:J52"/>
    <mergeCell ref="B44:J45"/>
    <mergeCell ref="B14:J15"/>
    <mergeCell ref="B46:J46"/>
    <mergeCell ref="B43:J43"/>
    <mergeCell ref="B41:J41"/>
    <mergeCell ref="B49:J49"/>
    <mergeCell ref="B47:J48"/>
  </mergeCells>
  <phoneticPr fontId="27" type="noConversion"/>
  <dataValidations count="1">
    <dataValidation errorStyle="information" operator="equal" allowBlank="1" showInputMessage="1" sqref="C1:J3 I19:I41 A1:A157 J20:J41 K1:N157 C4:D5 F4:I4 F5:J5 C6:J13 C15:J18 F19:H19 C21:F41 B53:J157 B15:B41 B1:B13 G20:H41 C19:D20 F20" xr:uid="{5A2C9D27-C0BC-4058-976E-2EC8DBC74962}"/>
  </dataValidations>
  <printOptions horizontalCentered="1"/>
  <pageMargins left="0.25" right="0.25" top="0.75" bottom="0.75" header="0.3" footer="0.3"/>
  <pageSetup scale="55" fitToHeight="0" orientation="landscape" r:id="rId1"/>
  <customProperties>
    <customPr name="isReportSheetChang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DF150-B7DB-4FBF-BFD8-B3AAF1DDC379}">
  <sheetPr codeName="Sheet4">
    <pageSetUpPr fitToPage="1"/>
  </sheetPr>
  <dimension ref="A1:M39"/>
  <sheetViews>
    <sheetView showGridLines="0" zoomScale="80" zoomScaleNormal="80" workbookViewId="0"/>
  </sheetViews>
  <sheetFormatPr defaultColWidth="9.5703125" defaultRowHeight="15"/>
  <cols>
    <col min="1" max="1" width="2.85546875" style="3" customWidth="1"/>
    <col min="2" max="2" width="10.5703125" style="3" customWidth="1"/>
    <col min="3" max="4" width="12.5703125" style="3" customWidth="1"/>
    <col min="5" max="5" width="55.42578125" style="3" customWidth="1"/>
    <col min="6" max="7" width="15.7109375" style="3" customWidth="1"/>
    <col min="8" max="8" width="15.7109375" customWidth="1"/>
    <col min="9" max="13" width="15.7109375" style="3" customWidth="1"/>
    <col min="14" max="16384" width="9.5703125" style="3"/>
  </cols>
  <sheetData>
    <row r="1" spans="1:13" ht="12.6" customHeight="1">
      <c r="A1" s="1"/>
      <c r="B1" s="2"/>
      <c r="C1" s="2"/>
      <c r="D1" s="2"/>
      <c r="E1" s="2"/>
      <c r="F1" s="2"/>
      <c r="G1" s="2"/>
      <c r="I1" s="2"/>
      <c r="J1" s="2"/>
      <c r="K1" s="2"/>
      <c r="L1" s="2"/>
      <c r="M1" s="2"/>
    </row>
    <row r="2" spans="1:13" ht="16.5">
      <c r="A2" s="2"/>
      <c r="B2" s="4" t="s">
        <v>42</v>
      </c>
      <c r="C2" s="5"/>
      <c r="D2" s="5"/>
      <c r="E2" s="5"/>
      <c r="F2" s="5"/>
      <c r="G2" s="5"/>
      <c r="H2" s="5"/>
      <c r="I2" s="5"/>
      <c r="J2" s="5"/>
      <c r="K2" s="5"/>
      <c r="L2" s="5"/>
      <c r="M2" s="5"/>
    </row>
    <row r="3" spans="1:13" ht="12.6" customHeight="1">
      <c r="A3" s="2"/>
      <c r="B3" s="6"/>
      <c r="C3" s="6"/>
      <c r="D3" s="6"/>
      <c r="E3" s="6"/>
      <c r="F3" s="6"/>
      <c r="G3" s="6"/>
      <c r="H3" s="6"/>
      <c r="I3" s="6"/>
      <c r="J3" s="6"/>
      <c r="K3" s="6"/>
      <c r="L3" s="6"/>
      <c r="M3" s="6"/>
    </row>
    <row r="4" spans="1:13" ht="16.5">
      <c r="A4" s="2"/>
      <c r="B4" s="7"/>
      <c r="C4" s="8"/>
      <c r="D4" s="8"/>
      <c r="E4" s="8"/>
      <c r="F4" s="62">
        <v>2025</v>
      </c>
      <c r="G4" s="62"/>
      <c r="H4" s="62"/>
      <c r="I4" s="62"/>
      <c r="J4" s="62">
        <v>2024</v>
      </c>
      <c r="K4" s="62"/>
      <c r="L4" s="62"/>
      <c r="M4" s="62"/>
    </row>
    <row r="5" spans="1:13" ht="15.75" customHeight="1">
      <c r="A5" s="2"/>
      <c r="B5" s="7" t="s">
        <v>1</v>
      </c>
      <c r="C5" s="8"/>
      <c r="D5" s="8"/>
      <c r="E5" s="60"/>
      <c r="F5" s="56" t="s">
        <v>5</v>
      </c>
      <c r="G5" s="56" t="s">
        <v>2</v>
      </c>
      <c r="H5" s="56" t="s">
        <v>3</v>
      </c>
      <c r="I5" s="86" t="s">
        <v>4</v>
      </c>
      <c r="J5" s="56" t="s">
        <v>5</v>
      </c>
      <c r="K5" s="56" t="s">
        <v>2</v>
      </c>
      <c r="L5" s="56" t="s">
        <v>3</v>
      </c>
      <c r="M5" s="86" t="s">
        <v>4</v>
      </c>
    </row>
    <row r="6" spans="1:13" s="10" customFormat="1" ht="5.25" customHeight="1">
      <c r="A6" s="9"/>
      <c r="B6" s="9"/>
      <c r="C6" s="9"/>
      <c r="D6" s="9"/>
      <c r="E6" s="9"/>
      <c r="F6" s="9"/>
      <c r="G6" s="9"/>
      <c r="I6" s="9"/>
      <c r="J6" s="9"/>
      <c r="K6" s="9"/>
      <c r="L6" s="9"/>
      <c r="M6" s="9"/>
    </row>
    <row r="7" spans="1:13" s="24" customFormat="1" ht="17.45" customHeight="1">
      <c r="A7" s="2"/>
      <c r="B7" s="20" t="s">
        <v>43</v>
      </c>
      <c r="C7" s="16"/>
      <c r="D7" s="16"/>
      <c r="E7" s="16"/>
      <c r="F7" s="43">
        <v>248624000</v>
      </c>
      <c r="G7" s="43">
        <v>203903000</v>
      </c>
      <c r="H7" s="43">
        <v>188929000</v>
      </c>
      <c r="I7" s="43">
        <v>134336000</v>
      </c>
      <c r="J7" s="43">
        <v>154571000</v>
      </c>
      <c r="K7" s="43">
        <v>102615000</v>
      </c>
      <c r="L7" s="43">
        <v>86969000</v>
      </c>
      <c r="M7" s="43">
        <v>49451000</v>
      </c>
    </row>
    <row r="8" spans="1:13" s="24" customFormat="1" ht="17.45" customHeight="1">
      <c r="A8" s="2"/>
      <c r="B8" s="20" t="s">
        <v>44</v>
      </c>
      <c r="C8" s="16"/>
      <c r="D8" s="16"/>
      <c r="E8" s="16"/>
      <c r="F8" s="43">
        <v>95710000</v>
      </c>
      <c r="G8" s="43">
        <v>121073000</v>
      </c>
      <c r="H8" s="43">
        <v>129484000</v>
      </c>
      <c r="I8" s="43">
        <v>140370000</v>
      </c>
      <c r="J8" s="43">
        <v>131802000</v>
      </c>
      <c r="K8" s="43">
        <v>158161000</v>
      </c>
      <c r="L8" s="43">
        <v>167220000</v>
      </c>
      <c r="M8" s="43">
        <v>175937000</v>
      </c>
    </row>
    <row r="9" spans="1:13" s="24" customFormat="1" ht="17.45" customHeight="1">
      <c r="A9" s="2"/>
      <c r="B9" s="20" t="s">
        <v>45</v>
      </c>
      <c r="C9" s="16"/>
      <c r="D9" s="16"/>
      <c r="E9" s="16"/>
      <c r="F9" s="61">
        <v>71848000</v>
      </c>
      <c r="G9" s="61">
        <v>35401000</v>
      </c>
      <c r="H9" s="61">
        <v>40436000</v>
      </c>
      <c r="I9" s="61">
        <v>29927000</v>
      </c>
      <c r="J9" s="61">
        <v>26137000</v>
      </c>
      <c r="K9" s="61">
        <v>26244000</v>
      </c>
      <c r="L9" s="61">
        <v>23559000</v>
      </c>
      <c r="M9" s="61">
        <v>18729000</v>
      </c>
    </row>
    <row r="10" spans="1:13" s="47" customFormat="1" ht="17.45" customHeight="1">
      <c r="A10" s="44"/>
      <c r="B10" s="45" t="s">
        <v>46</v>
      </c>
      <c r="C10" s="19"/>
      <c r="D10" s="19"/>
      <c r="E10" s="19"/>
      <c r="F10" s="46">
        <f>SUM(F7:F9)</f>
        <v>416182000</v>
      </c>
      <c r="G10" s="46">
        <f>SUM(G7:G9)</f>
        <v>360377000</v>
      </c>
      <c r="H10" s="46">
        <f>SUM(H7:H9)</f>
        <v>358849000</v>
      </c>
      <c r="I10" s="46">
        <f t="shared" ref="I10:M10" si="0">SUM(I7:I9)</f>
        <v>304633000</v>
      </c>
      <c r="J10" s="46">
        <f t="shared" si="0"/>
        <v>312510000</v>
      </c>
      <c r="K10" s="46">
        <f t="shared" si="0"/>
        <v>287020000</v>
      </c>
      <c r="L10" s="46">
        <f t="shared" si="0"/>
        <v>277748000</v>
      </c>
      <c r="M10" s="46">
        <f t="shared" si="0"/>
        <v>244117000</v>
      </c>
    </row>
    <row r="11" spans="1:13" s="24" customFormat="1" ht="17.45" customHeight="1">
      <c r="A11" s="2"/>
      <c r="B11" s="20" t="s">
        <v>47</v>
      </c>
      <c r="C11" s="16"/>
      <c r="D11" s="16"/>
      <c r="E11" s="16"/>
      <c r="F11" s="43">
        <v>161583000</v>
      </c>
      <c r="G11" s="43">
        <v>162672000</v>
      </c>
      <c r="H11" s="43">
        <v>160615000</v>
      </c>
      <c r="I11" s="43">
        <v>163718000</v>
      </c>
      <c r="J11" s="43">
        <v>166041000</v>
      </c>
      <c r="K11" s="43">
        <v>169974000</v>
      </c>
      <c r="L11" s="43">
        <v>175941000</v>
      </c>
      <c r="M11" s="43">
        <v>182428000</v>
      </c>
    </row>
    <row r="12" spans="1:13" s="24" customFormat="1" ht="17.45" customHeight="1">
      <c r="A12" s="2"/>
      <c r="B12" s="20" t="s">
        <v>48</v>
      </c>
      <c r="C12" s="16"/>
      <c r="D12" s="16"/>
      <c r="E12" s="16"/>
      <c r="F12" s="43">
        <v>149720000</v>
      </c>
      <c r="G12" s="43">
        <v>145706000</v>
      </c>
      <c r="H12" s="43">
        <v>143150000</v>
      </c>
      <c r="I12" s="43">
        <v>148068000</v>
      </c>
      <c r="J12" s="43">
        <v>147878000</v>
      </c>
      <c r="K12" s="43">
        <v>154835000</v>
      </c>
      <c r="L12" s="43">
        <v>160214000</v>
      </c>
      <c r="M12" s="43">
        <v>165845000</v>
      </c>
    </row>
    <row r="13" spans="1:13" s="24" customFormat="1" ht="17.45" customHeight="1">
      <c r="A13" s="2"/>
      <c r="B13" s="20" t="s">
        <v>49</v>
      </c>
      <c r="C13" s="16"/>
      <c r="D13" s="16"/>
      <c r="E13" s="16"/>
      <c r="F13" s="43">
        <v>177665000</v>
      </c>
      <c r="G13" s="43">
        <v>180753000</v>
      </c>
      <c r="H13" s="43">
        <v>183966000</v>
      </c>
      <c r="I13" s="43">
        <v>187333000</v>
      </c>
      <c r="J13" s="43">
        <v>190799000</v>
      </c>
      <c r="K13" s="43">
        <v>195352000</v>
      </c>
      <c r="L13" s="43">
        <v>200058000</v>
      </c>
      <c r="M13" s="43">
        <v>208529000</v>
      </c>
    </row>
    <row r="14" spans="1:13" s="24" customFormat="1" ht="17.45" customHeight="1">
      <c r="A14" s="2"/>
      <c r="B14" s="20" t="s">
        <v>50</v>
      </c>
      <c r="C14" s="16"/>
      <c r="D14" s="16"/>
      <c r="E14" s="16"/>
      <c r="F14" s="43">
        <v>1293346000</v>
      </c>
      <c r="G14" s="43">
        <v>1293346000</v>
      </c>
      <c r="H14" s="43">
        <v>1293346000</v>
      </c>
      <c r="I14" s="43">
        <v>1293346000</v>
      </c>
      <c r="J14" s="43">
        <v>1293346000</v>
      </c>
      <c r="K14" s="43">
        <v>1293346000</v>
      </c>
      <c r="L14" s="43">
        <v>1293346000</v>
      </c>
      <c r="M14" s="43">
        <v>1293346000</v>
      </c>
    </row>
    <row r="15" spans="1:13" s="24" customFormat="1" ht="17.45" customHeight="1">
      <c r="A15" s="2"/>
      <c r="B15" s="20" t="s">
        <v>51</v>
      </c>
      <c r="C15" s="16"/>
      <c r="D15" s="16"/>
      <c r="E15" s="16"/>
      <c r="F15" s="43">
        <v>5419000</v>
      </c>
      <c r="G15" s="43">
        <v>6115000</v>
      </c>
      <c r="H15" s="43">
        <v>6878000</v>
      </c>
      <c r="I15" s="43">
        <v>7574000</v>
      </c>
      <c r="J15" s="43">
        <v>7724000</v>
      </c>
      <c r="K15" s="43">
        <v>7414000</v>
      </c>
      <c r="L15" s="43">
        <v>12044000</v>
      </c>
      <c r="M15" s="43">
        <v>12051000</v>
      </c>
    </row>
    <row r="16" spans="1:13" s="47" customFormat="1" ht="17.45" customHeight="1">
      <c r="A16" s="44"/>
      <c r="B16" s="45" t="s">
        <v>52</v>
      </c>
      <c r="C16" s="19"/>
      <c r="D16" s="19"/>
      <c r="E16" s="19"/>
      <c r="F16" s="46">
        <f>SUM(F11:F15)</f>
        <v>1787733000</v>
      </c>
      <c r="G16" s="46">
        <f>SUM(G11:G15)</f>
        <v>1788592000</v>
      </c>
      <c r="H16" s="46">
        <f>SUM(H11:H15)</f>
        <v>1787955000</v>
      </c>
      <c r="I16" s="46">
        <f t="shared" ref="I16:M16" si="1">SUM(I11:I15)</f>
        <v>1800039000</v>
      </c>
      <c r="J16" s="46">
        <f t="shared" si="1"/>
        <v>1805788000</v>
      </c>
      <c r="K16" s="46">
        <f t="shared" si="1"/>
        <v>1820921000</v>
      </c>
      <c r="L16" s="46">
        <f t="shared" si="1"/>
        <v>1841603000</v>
      </c>
      <c r="M16" s="46">
        <f t="shared" si="1"/>
        <v>1862199000</v>
      </c>
    </row>
    <row r="17" spans="1:13" s="24" customFormat="1" ht="24.95" customHeight="1">
      <c r="A17" s="2"/>
      <c r="B17" s="12" t="s">
        <v>53</v>
      </c>
      <c r="C17" s="13"/>
      <c r="D17" s="13"/>
      <c r="E17" s="13"/>
      <c r="F17" s="48">
        <f>+F16+F10</f>
        <v>2203915000</v>
      </c>
      <c r="G17" s="48">
        <f>+G16+G10</f>
        <v>2148969000</v>
      </c>
      <c r="H17" s="48">
        <f>+H16+H10</f>
        <v>2146804000</v>
      </c>
      <c r="I17" s="48">
        <f t="shared" ref="I17:M17" si="2">+I16+I10</f>
        <v>2104672000</v>
      </c>
      <c r="J17" s="48">
        <f t="shared" si="2"/>
        <v>2118298000</v>
      </c>
      <c r="K17" s="48">
        <f t="shared" si="2"/>
        <v>2107941000</v>
      </c>
      <c r="L17" s="48">
        <f t="shared" si="2"/>
        <v>2119351000</v>
      </c>
      <c r="M17" s="48">
        <f t="shared" si="2"/>
        <v>2106316000</v>
      </c>
    </row>
    <row r="18" spans="1:13" s="24" customFormat="1" ht="17.45" customHeight="1">
      <c r="A18" s="2"/>
      <c r="B18" s="20" t="s">
        <v>54</v>
      </c>
      <c r="C18" s="16"/>
      <c r="D18" s="16"/>
      <c r="E18" s="16"/>
      <c r="F18" s="43">
        <v>6112000</v>
      </c>
      <c r="G18" s="43">
        <v>12215000</v>
      </c>
      <c r="H18" s="43">
        <v>7792000</v>
      </c>
      <c r="I18" s="43">
        <v>7415000</v>
      </c>
      <c r="J18" s="43">
        <v>7242000</v>
      </c>
      <c r="K18" s="43">
        <v>7282000</v>
      </c>
      <c r="L18" s="43">
        <v>9973000</v>
      </c>
      <c r="M18" s="43">
        <v>11938000</v>
      </c>
    </row>
    <row r="19" spans="1:13" s="24" customFormat="1" ht="17.45" customHeight="1">
      <c r="A19" s="2"/>
      <c r="B19" s="20" t="s">
        <v>55</v>
      </c>
      <c r="C19" s="16"/>
      <c r="D19" s="16"/>
      <c r="E19" s="16"/>
      <c r="F19" s="43">
        <v>143327000</v>
      </c>
      <c r="G19" s="43">
        <v>113772000</v>
      </c>
      <c r="H19" s="43">
        <v>129187000</v>
      </c>
      <c r="I19" s="43">
        <v>99922000</v>
      </c>
      <c r="J19" s="43">
        <v>117461000</v>
      </c>
      <c r="K19" s="43">
        <v>111858000</v>
      </c>
      <c r="L19" s="43">
        <v>122578000</v>
      </c>
      <c r="M19" s="43">
        <v>100432000</v>
      </c>
    </row>
    <row r="20" spans="1:13" s="24" customFormat="1" ht="17.45" customHeight="1">
      <c r="A20" s="2"/>
      <c r="B20" s="20" t="s">
        <v>56</v>
      </c>
      <c r="C20" s="16"/>
      <c r="D20" s="16"/>
      <c r="E20" s="16"/>
      <c r="F20" s="43">
        <v>42187000</v>
      </c>
      <c r="G20" s="43">
        <v>42144000</v>
      </c>
      <c r="H20" s="43">
        <v>46948000</v>
      </c>
      <c r="I20" s="43">
        <v>43245000</v>
      </c>
      <c r="J20" s="43">
        <v>46942000</v>
      </c>
      <c r="K20" s="43">
        <v>43291000</v>
      </c>
      <c r="L20" s="43">
        <v>38488000</v>
      </c>
      <c r="M20" s="43">
        <v>37272000</v>
      </c>
    </row>
    <row r="21" spans="1:13" s="24" customFormat="1" ht="17.45" customHeight="1">
      <c r="A21" s="2"/>
      <c r="B21" s="20" t="s">
        <v>57</v>
      </c>
      <c r="C21" s="16"/>
      <c r="D21" s="16"/>
      <c r="E21" s="16"/>
      <c r="F21" s="63">
        <v>0</v>
      </c>
      <c r="G21" s="63">
        <v>0</v>
      </c>
      <c r="H21" s="63">
        <v>0</v>
      </c>
      <c r="I21" s="63">
        <v>0</v>
      </c>
      <c r="J21" s="63">
        <v>0</v>
      </c>
      <c r="K21" s="43">
        <v>2500000</v>
      </c>
      <c r="L21" s="43">
        <v>3809000</v>
      </c>
      <c r="M21" s="43">
        <v>4454000</v>
      </c>
    </row>
    <row r="22" spans="1:13" s="24" customFormat="1" ht="17.45" customHeight="1">
      <c r="A22" s="2"/>
      <c r="B22" s="20" t="s">
        <v>58</v>
      </c>
      <c r="C22" s="16"/>
      <c r="D22" s="16"/>
      <c r="F22" s="43">
        <v>45544000</v>
      </c>
      <c r="G22" s="43">
        <v>47377000</v>
      </c>
      <c r="H22" s="43">
        <v>47085000</v>
      </c>
      <c r="I22" s="43">
        <v>47301000</v>
      </c>
      <c r="J22" s="43">
        <v>49449000</v>
      </c>
      <c r="K22" s="43">
        <v>48959000</v>
      </c>
      <c r="L22" s="43">
        <v>49187000</v>
      </c>
      <c r="M22" s="43">
        <v>49729000</v>
      </c>
    </row>
    <row r="23" spans="1:13" s="24" customFormat="1" ht="17.45" customHeight="1">
      <c r="A23" s="2"/>
      <c r="B23" s="20" t="s">
        <v>59</v>
      </c>
      <c r="C23" s="16"/>
      <c r="D23" s="16"/>
      <c r="E23" s="16"/>
      <c r="F23" s="43">
        <v>14782000</v>
      </c>
      <c r="G23" s="43">
        <v>13052000</v>
      </c>
      <c r="H23" s="43">
        <v>11273000</v>
      </c>
      <c r="I23" s="43">
        <v>9502000</v>
      </c>
      <c r="J23" s="43">
        <v>7792000</v>
      </c>
      <c r="K23" s="43">
        <v>3624000</v>
      </c>
      <c r="L23" s="43">
        <v>3624000</v>
      </c>
      <c r="M23" s="43">
        <v>3639000</v>
      </c>
    </row>
    <row r="24" spans="1:13" s="47" customFormat="1" ht="17.45" customHeight="1">
      <c r="A24" s="44"/>
      <c r="B24" s="45" t="s">
        <v>60</v>
      </c>
      <c r="C24" s="19"/>
      <c r="D24" s="19"/>
      <c r="E24" s="19"/>
      <c r="F24" s="46">
        <f>SUM(F18:F23)</f>
        <v>251952000</v>
      </c>
      <c r="G24" s="46">
        <f>SUM(G18:G23)</f>
        <v>228560000</v>
      </c>
      <c r="H24" s="46">
        <f>SUM(H18:H23)</f>
        <v>242285000</v>
      </c>
      <c r="I24" s="46">
        <f t="shared" ref="I24:M24" si="3">SUM(I18:I23)</f>
        <v>207385000</v>
      </c>
      <c r="J24" s="46">
        <f t="shared" si="3"/>
        <v>228886000</v>
      </c>
      <c r="K24" s="46">
        <f t="shared" si="3"/>
        <v>217514000</v>
      </c>
      <c r="L24" s="46">
        <f t="shared" si="3"/>
        <v>227659000</v>
      </c>
      <c r="M24" s="46">
        <f t="shared" si="3"/>
        <v>207464000</v>
      </c>
    </row>
    <row r="25" spans="1:13" s="24" customFormat="1" ht="17.45" customHeight="1">
      <c r="A25" s="2"/>
      <c r="B25" s="20" t="s">
        <v>61</v>
      </c>
      <c r="C25" s="16"/>
      <c r="D25" s="16"/>
      <c r="E25" s="16"/>
      <c r="F25" s="43">
        <v>265927000</v>
      </c>
      <c r="G25" s="43">
        <v>269392000</v>
      </c>
      <c r="H25" s="43">
        <v>272856000</v>
      </c>
      <c r="I25" s="43">
        <v>276322000</v>
      </c>
      <c r="J25" s="43">
        <v>279790000</v>
      </c>
      <c r="K25" s="43">
        <v>279055000</v>
      </c>
      <c r="L25" s="43">
        <v>279459000</v>
      </c>
      <c r="M25" s="43">
        <v>279870000</v>
      </c>
    </row>
    <row r="26" spans="1:13" s="24" customFormat="1" ht="17.45" customHeight="1">
      <c r="A26" s="2"/>
      <c r="B26" s="20" t="s">
        <v>62</v>
      </c>
      <c r="C26" s="16"/>
      <c r="D26" s="16"/>
      <c r="E26" s="16"/>
      <c r="F26" s="43">
        <v>148553000</v>
      </c>
      <c r="G26" s="43">
        <v>144185000</v>
      </c>
      <c r="H26" s="43">
        <v>143431000</v>
      </c>
      <c r="I26" s="43">
        <v>149391000</v>
      </c>
      <c r="J26" s="43">
        <v>148699000</v>
      </c>
      <c r="K26" s="43">
        <v>158679000</v>
      </c>
      <c r="L26" s="43">
        <v>165751000</v>
      </c>
      <c r="M26" s="43">
        <v>173255000</v>
      </c>
    </row>
    <row r="27" spans="1:13" s="24" customFormat="1" ht="17.45" customHeight="1">
      <c r="A27" s="2"/>
      <c r="B27" s="20" t="s">
        <v>63</v>
      </c>
      <c r="C27" s="16"/>
      <c r="D27" s="16"/>
      <c r="E27" s="16"/>
      <c r="F27" s="43">
        <v>16408000</v>
      </c>
      <c r="G27" s="43">
        <v>13986000</v>
      </c>
      <c r="H27" s="43">
        <v>14129000</v>
      </c>
      <c r="I27" s="43">
        <v>14221000</v>
      </c>
      <c r="J27" s="43">
        <v>14329000</v>
      </c>
      <c r="K27" s="43">
        <v>15219000</v>
      </c>
      <c r="L27" s="43">
        <v>15884000</v>
      </c>
      <c r="M27" s="43">
        <v>15970000</v>
      </c>
    </row>
    <row r="28" spans="1:13" s="24" customFormat="1" ht="17.45" customHeight="1">
      <c r="A28" s="2"/>
      <c r="B28" s="20" t="s">
        <v>64</v>
      </c>
      <c r="C28" s="16"/>
      <c r="D28" s="16"/>
      <c r="E28" s="16"/>
      <c r="F28" s="43">
        <v>68000</v>
      </c>
      <c r="G28" s="43">
        <v>105000</v>
      </c>
      <c r="H28" s="43">
        <v>182000</v>
      </c>
      <c r="I28" s="43">
        <v>254000</v>
      </c>
      <c r="J28" s="43">
        <v>309000</v>
      </c>
      <c r="K28" s="43">
        <v>381000</v>
      </c>
      <c r="L28" s="43">
        <v>571000</v>
      </c>
      <c r="M28" s="43">
        <v>760000</v>
      </c>
    </row>
    <row r="29" spans="1:13" s="47" customFormat="1" ht="17.45" customHeight="1">
      <c r="A29" s="44"/>
      <c r="B29" s="45" t="s">
        <v>65</v>
      </c>
      <c r="C29" s="19"/>
      <c r="D29" s="19"/>
      <c r="E29" s="19"/>
      <c r="F29" s="46">
        <f>SUM(F25:F28)</f>
        <v>430956000</v>
      </c>
      <c r="G29" s="46">
        <f>SUM(G25:G28)</f>
        <v>427668000</v>
      </c>
      <c r="H29" s="46">
        <f>SUM(H25:H28)</f>
        <v>430598000</v>
      </c>
      <c r="I29" s="46">
        <f t="shared" ref="I29:L29" si="4">SUM(I25:I28)</f>
        <v>440188000</v>
      </c>
      <c r="J29" s="46">
        <f t="shared" si="4"/>
        <v>443127000</v>
      </c>
      <c r="K29" s="46">
        <f t="shared" si="4"/>
        <v>453334000</v>
      </c>
      <c r="L29" s="46">
        <f t="shared" si="4"/>
        <v>461665000</v>
      </c>
      <c r="M29" s="46">
        <f>SUM(M25:M28)</f>
        <v>469855000</v>
      </c>
    </row>
    <row r="30" spans="1:13" s="24" customFormat="1" ht="24.95" customHeight="1">
      <c r="A30" s="2"/>
      <c r="B30" s="12" t="s">
        <v>66</v>
      </c>
      <c r="C30" s="13"/>
      <c r="D30" s="13"/>
      <c r="E30" s="13"/>
      <c r="F30" s="48">
        <f>F24+F29</f>
        <v>682908000</v>
      </c>
      <c r="G30" s="48">
        <f>G24+G29</f>
        <v>656228000</v>
      </c>
      <c r="H30" s="48">
        <f>H24+H29</f>
        <v>672883000</v>
      </c>
      <c r="I30" s="48">
        <f t="shared" ref="I30:M30" si="5">I24+I29</f>
        <v>647573000</v>
      </c>
      <c r="J30" s="48">
        <f t="shared" si="5"/>
        <v>672013000</v>
      </c>
      <c r="K30" s="48">
        <f t="shared" si="5"/>
        <v>670848000</v>
      </c>
      <c r="L30" s="48">
        <f t="shared" si="5"/>
        <v>689324000</v>
      </c>
      <c r="M30" s="48">
        <f t="shared" si="5"/>
        <v>677319000</v>
      </c>
    </row>
    <row r="31" spans="1:13" s="24" customFormat="1" ht="17.45" customHeight="1">
      <c r="A31" s="2"/>
      <c r="B31" s="20" t="s">
        <v>67</v>
      </c>
      <c r="C31" s="16"/>
      <c r="D31" s="16"/>
      <c r="E31" s="16"/>
      <c r="F31" s="43">
        <v>3883000</v>
      </c>
      <c r="G31" s="43">
        <v>3890000</v>
      </c>
      <c r="H31" s="43">
        <v>3891000</v>
      </c>
      <c r="I31" s="43">
        <v>3888000</v>
      </c>
      <c r="J31" s="43">
        <v>3827000</v>
      </c>
      <c r="K31" s="43">
        <v>3826000</v>
      </c>
      <c r="L31" s="43">
        <v>3833000</v>
      </c>
      <c r="M31" s="43">
        <v>3821000</v>
      </c>
    </row>
    <row r="32" spans="1:13" s="24" customFormat="1" ht="17.45" customHeight="1">
      <c r="A32" s="2"/>
      <c r="B32" s="20" t="s">
        <v>68</v>
      </c>
      <c r="C32" s="16"/>
      <c r="D32" s="16"/>
      <c r="E32" s="16"/>
      <c r="F32" s="43">
        <v>2325758000</v>
      </c>
      <c r="G32" s="43">
        <v>2309145000</v>
      </c>
      <c r="H32" s="43">
        <v>2291056000</v>
      </c>
      <c r="I32" s="43">
        <v>2270179000</v>
      </c>
      <c r="J32" s="43">
        <v>2259818000</v>
      </c>
      <c r="K32" s="43">
        <v>2243673000</v>
      </c>
      <c r="L32" s="43">
        <v>2228771000</v>
      </c>
      <c r="M32" s="43">
        <v>2204233000</v>
      </c>
    </row>
    <row r="33" spans="1:13" s="24" customFormat="1" ht="17.45" customHeight="1">
      <c r="A33" s="2"/>
      <c r="B33" s="20" t="s">
        <v>69</v>
      </c>
      <c r="C33" s="16"/>
      <c r="D33" s="16"/>
      <c r="E33" s="16"/>
      <c r="F33" s="63">
        <v>0</v>
      </c>
      <c r="G33" s="63">
        <v>0</v>
      </c>
      <c r="H33" s="43">
        <v>345000</v>
      </c>
      <c r="I33" s="43">
        <v>612000</v>
      </c>
      <c r="J33" s="43">
        <v>929000</v>
      </c>
      <c r="K33" s="43">
        <v>771000</v>
      </c>
      <c r="L33" s="43">
        <v>2643000</v>
      </c>
      <c r="M33" s="43">
        <v>2886000</v>
      </c>
    </row>
    <row r="34" spans="1:13" s="24" customFormat="1" ht="17.45" customHeight="1">
      <c r="A34" s="2"/>
      <c r="B34" s="20" t="s">
        <v>70</v>
      </c>
      <c r="C34" s="16"/>
      <c r="D34" s="16"/>
      <c r="E34" s="16"/>
      <c r="F34" s="61">
        <v>-808626000</v>
      </c>
      <c r="G34" s="61">
        <v>-820294000</v>
      </c>
      <c r="H34" s="61">
        <v>-821371000</v>
      </c>
      <c r="I34" s="61">
        <v>-817580000</v>
      </c>
      <c r="J34" s="61">
        <v>-818289000</v>
      </c>
      <c r="K34" s="61">
        <v>-811177000</v>
      </c>
      <c r="L34" s="61">
        <v>-805220000</v>
      </c>
      <c r="M34" s="61">
        <v>-781943000</v>
      </c>
    </row>
    <row r="35" spans="1:13" s="47" customFormat="1" ht="17.45" customHeight="1">
      <c r="A35" s="44"/>
      <c r="B35" s="49" t="s">
        <v>71</v>
      </c>
      <c r="C35" s="19"/>
      <c r="D35" s="19"/>
      <c r="E35" s="19"/>
      <c r="F35" s="46">
        <f>SUM(F31:F34)</f>
        <v>1521015000</v>
      </c>
      <c r="G35" s="46">
        <f>SUM(G31:G34)</f>
        <v>1492741000</v>
      </c>
      <c r="H35" s="46">
        <f>SUM(H31:H34)</f>
        <v>1473921000</v>
      </c>
      <c r="I35" s="46">
        <f t="shared" ref="I35:M35" si="6">SUM(I31:I34)</f>
        <v>1457099000</v>
      </c>
      <c r="J35" s="46">
        <f t="shared" si="6"/>
        <v>1446285000</v>
      </c>
      <c r="K35" s="46">
        <f t="shared" si="6"/>
        <v>1437093000</v>
      </c>
      <c r="L35" s="46">
        <f t="shared" si="6"/>
        <v>1430027000</v>
      </c>
      <c r="M35" s="46">
        <f t="shared" si="6"/>
        <v>1428997000</v>
      </c>
    </row>
    <row r="36" spans="1:13" s="24" customFormat="1" ht="24.95" customHeight="1">
      <c r="A36" s="2"/>
      <c r="B36" s="50" t="s">
        <v>72</v>
      </c>
      <c r="C36" s="13"/>
      <c r="D36" s="13"/>
      <c r="E36" s="13"/>
      <c r="F36" s="48">
        <f>+F35+F30</f>
        <v>2203923000</v>
      </c>
      <c r="G36" s="48">
        <f>+G35+G30</f>
        <v>2148969000</v>
      </c>
      <c r="H36" s="48">
        <f>+H35+H30</f>
        <v>2146804000</v>
      </c>
      <c r="I36" s="48">
        <f t="shared" ref="I36:M36" si="7">+I35+I30</f>
        <v>2104672000</v>
      </c>
      <c r="J36" s="48">
        <f t="shared" si="7"/>
        <v>2118298000</v>
      </c>
      <c r="K36" s="48">
        <f t="shared" si="7"/>
        <v>2107941000</v>
      </c>
      <c r="L36" s="48">
        <f t="shared" si="7"/>
        <v>2119351000</v>
      </c>
      <c r="M36" s="48">
        <f t="shared" si="7"/>
        <v>2106316000</v>
      </c>
    </row>
    <row r="37" spans="1:13" s="29" customFormat="1" ht="20.100000000000001" customHeight="1">
      <c r="A37" s="25"/>
      <c r="B37" s="26"/>
      <c r="C37" s="27"/>
      <c r="D37" s="27"/>
      <c r="E37" s="27"/>
      <c r="F37" s="27"/>
      <c r="G37" s="27"/>
      <c r="I37" s="27"/>
      <c r="J37" s="27"/>
      <c r="K37" s="27"/>
      <c r="L37" s="27"/>
      <c r="M37" s="27"/>
    </row>
    <row r="39" spans="1:13">
      <c r="B39" s="57" t="s">
        <v>20</v>
      </c>
    </row>
  </sheetData>
  <phoneticPr fontId="27" type="noConversion"/>
  <dataValidations count="1">
    <dataValidation errorStyle="information" operator="equal" allowBlank="1" showInputMessage="1" sqref="A22:D22 N5:N36 J4:L4 I23:M51 I5:M21 I1:M3 H5 F6:G6 H7:H36 H2:H3 F10:G10 F16:G17 F21:G21 F24:G24 F29:G30 F35:G51 A23:E51 A5:E21 A1:G4" xr:uid="{2426B5F5-1471-42ED-A226-D79AD49003C2}"/>
  </dataValidations>
  <printOptions horizontalCentered="1"/>
  <pageMargins left="0.25" right="0.25" top="0.75" bottom="0.75" header="0.3" footer="0.3"/>
  <pageSetup scale="71" orientation="landscape" r:id="rId1"/>
  <customProperties>
    <customPr name="isReportSheetChange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DE504-EAE3-4C70-9412-753D9AEED5EE}">
  <sheetPr codeName="Sheet3">
    <pageSetUpPr fitToPage="1"/>
  </sheetPr>
  <dimension ref="A1:M48"/>
  <sheetViews>
    <sheetView zoomScale="70" zoomScaleNormal="70" workbookViewId="0"/>
  </sheetViews>
  <sheetFormatPr defaultColWidth="9.5703125" defaultRowHeight="14.25"/>
  <cols>
    <col min="1" max="1" width="2.85546875" style="3" customWidth="1"/>
    <col min="2" max="2" width="69.42578125" style="3" bestFit="1" customWidth="1"/>
    <col min="3" max="3" width="69.42578125" style="3" customWidth="1"/>
    <col min="4" max="11" width="14.28515625" style="3" customWidth="1"/>
    <col min="12" max="12" width="9.5703125" style="3"/>
    <col min="13" max="13" width="19.42578125" style="3" bestFit="1" customWidth="1"/>
    <col min="14" max="16384" width="9.5703125" style="3"/>
  </cols>
  <sheetData>
    <row r="1" spans="1:13" ht="12.6" customHeight="1">
      <c r="A1" s="32"/>
      <c r="B1" s="24"/>
      <c r="C1" s="24"/>
      <c r="D1" s="24"/>
      <c r="E1" s="24"/>
      <c r="F1" s="24"/>
      <c r="G1" s="24"/>
      <c r="H1" s="24"/>
      <c r="I1" s="24"/>
      <c r="J1" s="24"/>
      <c r="K1" s="24"/>
    </row>
    <row r="2" spans="1:13" ht="16.5">
      <c r="A2" s="24"/>
      <c r="B2" s="4" t="s">
        <v>73</v>
      </c>
      <c r="C2" s="4"/>
      <c r="D2" s="4"/>
      <c r="E2" s="4"/>
      <c r="F2" s="4"/>
      <c r="G2" s="4"/>
      <c r="H2" s="4"/>
      <c r="I2" s="4"/>
      <c r="J2" s="4"/>
      <c r="K2" s="4"/>
    </row>
    <row r="3" spans="1:13" ht="12.6" customHeight="1">
      <c r="A3" s="24"/>
      <c r="B3" s="6"/>
      <c r="C3" s="6"/>
      <c r="D3" s="6"/>
      <c r="E3" s="6"/>
      <c r="F3" s="6"/>
      <c r="G3" s="6"/>
      <c r="H3" s="6"/>
      <c r="I3" s="6"/>
      <c r="J3" s="6"/>
      <c r="K3" s="6"/>
    </row>
    <row r="4" spans="1:13" ht="15.95" customHeight="1">
      <c r="A4" s="24"/>
      <c r="B4" s="7"/>
      <c r="C4" s="64"/>
      <c r="D4" s="69">
        <v>2025</v>
      </c>
      <c r="E4" s="69"/>
      <c r="F4" s="69"/>
      <c r="G4" s="69"/>
      <c r="H4" s="82">
        <v>2024</v>
      </c>
      <c r="I4" s="82"/>
      <c r="J4" s="82"/>
      <c r="K4" s="82"/>
    </row>
    <row r="5" spans="1:13" ht="15.6" customHeight="1">
      <c r="A5" s="24"/>
      <c r="B5" s="7" t="s">
        <v>1</v>
      </c>
      <c r="C5" s="64"/>
      <c r="D5" s="73" t="s">
        <v>5</v>
      </c>
      <c r="E5" s="73" t="s">
        <v>2</v>
      </c>
      <c r="F5" s="73" t="s">
        <v>3</v>
      </c>
      <c r="G5" s="86" t="s">
        <v>4</v>
      </c>
      <c r="H5" s="87" t="s">
        <v>5</v>
      </c>
      <c r="I5" s="73" t="s">
        <v>2</v>
      </c>
      <c r="J5" s="73" t="s">
        <v>3</v>
      </c>
      <c r="K5" s="86" t="s">
        <v>4</v>
      </c>
    </row>
    <row r="6" spans="1:13" s="33" customFormat="1" ht="16.5">
      <c r="B6" s="34" t="s">
        <v>74</v>
      </c>
      <c r="C6" s="34"/>
      <c r="D6" s="34"/>
      <c r="E6" s="34"/>
      <c r="F6" s="40"/>
      <c r="G6" s="34"/>
      <c r="H6" s="40"/>
      <c r="I6" s="40"/>
      <c r="J6" s="34"/>
      <c r="K6" s="34"/>
    </row>
    <row r="7" spans="1:13" s="24" customFormat="1" ht="28.5" customHeight="1">
      <c r="B7" s="12" t="s">
        <v>75</v>
      </c>
      <c r="C7" s="12"/>
      <c r="D7" s="89">
        <v>8040</v>
      </c>
      <c r="E7" s="89">
        <v>7996</v>
      </c>
      <c r="F7" s="89">
        <v>7708</v>
      </c>
      <c r="G7" s="89">
        <v>7535</v>
      </c>
      <c r="H7" s="89">
        <v>7383</v>
      </c>
      <c r="I7" s="35">
        <v>7232</v>
      </c>
      <c r="J7" s="35">
        <v>6960</v>
      </c>
      <c r="K7" s="35">
        <v>6836</v>
      </c>
    </row>
    <row r="8" spans="1:13" s="24" customFormat="1" ht="7.5" customHeight="1">
      <c r="B8" s="15"/>
      <c r="C8" s="15"/>
      <c r="D8" s="15"/>
      <c r="E8" s="15"/>
      <c r="F8" s="15"/>
      <c r="G8" s="15"/>
      <c r="H8" s="15"/>
      <c r="I8" s="15"/>
      <c r="J8" s="15"/>
      <c r="K8" s="15"/>
    </row>
    <row r="9" spans="1:13" ht="24.95" customHeight="1">
      <c r="A9" s="24"/>
      <c r="B9" s="12" t="s">
        <v>6</v>
      </c>
      <c r="C9" s="12"/>
      <c r="D9" s="14">
        <f>+'GAAP Income Statement'!C7</f>
        <v>382195000</v>
      </c>
      <c r="E9" s="14">
        <f>+'GAAP Income Statement'!D7</f>
        <v>363809000</v>
      </c>
      <c r="F9" s="14">
        <f>+'GAAP Income Statement'!E7</f>
        <v>345311000</v>
      </c>
      <c r="G9" s="14">
        <f>+'GAAP Income Statement'!F7</f>
        <v>332970000</v>
      </c>
      <c r="H9" s="14">
        <f>+'GAAP Income Statement'!G7</f>
        <v>325480000</v>
      </c>
      <c r="I9" s="14">
        <f>+'GAAP Income Statement'!H7</f>
        <v>312722000</v>
      </c>
      <c r="J9" s="14">
        <f>+'GAAP Income Statement'!I7</f>
        <v>312331000</v>
      </c>
      <c r="K9" s="14">
        <f>+'GAAP Income Statement'!J7</f>
        <v>300437000</v>
      </c>
      <c r="M9" s="54"/>
    </row>
    <row r="10" spans="1:13" ht="11.25" customHeight="1">
      <c r="A10" s="24"/>
      <c r="B10" s="15"/>
      <c r="C10" s="15"/>
      <c r="D10" s="15"/>
      <c r="E10" s="15"/>
      <c r="F10" s="15"/>
      <c r="G10" s="15"/>
      <c r="H10" s="15"/>
      <c r="I10" s="15"/>
      <c r="J10" s="15"/>
      <c r="K10" s="15"/>
      <c r="M10" s="54"/>
    </row>
    <row r="11" spans="1:13" s="24" customFormat="1" ht="17.45" customHeight="1">
      <c r="B11" s="36" t="s">
        <v>8</v>
      </c>
      <c r="C11" s="36"/>
      <c r="D11" s="21">
        <f>+'GAAP Income Statement'!C11</f>
        <v>255900000</v>
      </c>
      <c r="E11" s="21">
        <f>+'GAAP Income Statement'!D11</f>
        <v>247227000</v>
      </c>
      <c r="F11" s="21">
        <f>+'GAAP Income Statement'!E11</f>
        <v>236880000</v>
      </c>
      <c r="G11" s="21">
        <f>+'GAAP Income Statement'!F11</f>
        <v>223179000</v>
      </c>
      <c r="H11" s="21">
        <f>+'GAAP Income Statement'!G11</f>
        <v>216044000</v>
      </c>
      <c r="I11" s="21">
        <f>+'GAAP Income Statement'!H11</f>
        <v>212291000</v>
      </c>
      <c r="J11" s="21">
        <f>+'GAAP Income Statement'!I11</f>
        <v>214525000</v>
      </c>
      <c r="K11" s="21">
        <f>+'GAAP Income Statement'!J11</f>
        <v>205711000</v>
      </c>
      <c r="M11" s="54"/>
    </row>
    <row r="12" spans="1:13" ht="24.95" customHeight="1">
      <c r="A12" s="24"/>
      <c r="B12" s="12" t="s">
        <v>76</v>
      </c>
      <c r="C12" s="12"/>
      <c r="D12" s="14">
        <f>+'GAAP to Non-GAAP recon'!C12</f>
        <v>126295000</v>
      </c>
      <c r="E12" s="14">
        <f>+'GAAP to Non-GAAP recon'!D12</f>
        <v>116582000</v>
      </c>
      <c r="F12" s="14">
        <f>+'GAAP to Non-GAAP recon'!E12</f>
        <v>108431000</v>
      </c>
      <c r="G12" s="14">
        <f>+'GAAP to Non-GAAP recon'!F12</f>
        <v>109791000</v>
      </c>
      <c r="H12" s="14">
        <f>+'GAAP to Non-GAAP recon'!G12</f>
        <v>109436000</v>
      </c>
      <c r="I12" s="14">
        <f>+'GAAP to Non-GAAP recon'!H12</f>
        <v>100431000</v>
      </c>
      <c r="J12" s="14">
        <f>+'GAAP to Non-GAAP recon'!I12</f>
        <v>97806000</v>
      </c>
      <c r="K12" s="14">
        <f>+'GAAP to Non-GAAP recon'!J12</f>
        <v>94726000</v>
      </c>
    </row>
    <row r="13" spans="1:13" s="24" customFormat="1" ht="20.100000000000001" customHeight="1">
      <c r="B13" s="37" t="s">
        <v>77</v>
      </c>
      <c r="C13" s="15"/>
      <c r="D13" s="17">
        <f t="shared" ref="D13" si="0">D12/D9</f>
        <v>0.33044649982338858</v>
      </c>
      <c r="E13" s="17">
        <f t="shared" ref="E13:F13" si="1">E12/E9</f>
        <v>0.32044836713770136</v>
      </c>
      <c r="F13" s="17">
        <f t="shared" si="1"/>
        <v>0.31400968981584715</v>
      </c>
      <c r="G13" s="17">
        <f t="shared" ref="G13:K13" si="2">G12/G9</f>
        <v>0.32973240832507433</v>
      </c>
      <c r="H13" s="17">
        <f t="shared" si="2"/>
        <v>0.33622956863708986</v>
      </c>
      <c r="I13" s="17">
        <f t="shared" si="2"/>
        <v>0.32115105429103163</v>
      </c>
      <c r="J13" s="17">
        <f t="shared" si="2"/>
        <v>0.31314855073623815</v>
      </c>
      <c r="K13" s="17">
        <f t="shared" si="2"/>
        <v>0.31529405499322655</v>
      </c>
    </row>
    <row r="14" spans="1:13" ht="15" customHeight="1">
      <c r="A14" s="24"/>
      <c r="B14" s="15"/>
      <c r="C14" s="15"/>
      <c r="D14" s="15"/>
      <c r="E14" s="15"/>
      <c r="F14" s="15"/>
      <c r="G14" s="15"/>
      <c r="H14" s="15"/>
      <c r="I14" s="15"/>
      <c r="J14" s="15"/>
      <c r="K14" s="15"/>
    </row>
    <row r="15" spans="1:13" s="24" customFormat="1" ht="17.45" customHeight="1">
      <c r="B15" s="36" t="s">
        <v>9</v>
      </c>
      <c r="C15" s="36"/>
      <c r="D15" s="21">
        <f>+'GAAP Income Statement'!C12</f>
        <v>94777000</v>
      </c>
      <c r="E15" s="21">
        <f>+'GAAP Income Statement'!D12</f>
        <v>95615000</v>
      </c>
      <c r="F15" s="21">
        <f>+'GAAP Income Statement'!E12</f>
        <v>97375000</v>
      </c>
      <c r="G15" s="21">
        <f>+'GAAP Income Statement'!F12</f>
        <v>94431000</v>
      </c>
      <c r="H15" s="21">
        <f>+'GAAP Income Statement'!G12</f>
        <v>93705000</v>
      </c>
      <c r="I15" s="21">
        <f>+'GAAP Income Statement'!H12</f>
        <v>85269000</v>
      </c>
      <c r="J15" s="21">
        <f>+'GAAP Income Statement'!I12</f>
        <v>95153000</v>
      </c>
      <c r="K15" s="21">
        <f>+'GAAP Income Statement'!J12</f>
        <v>88934000</v>
      </c>
    </row>
    <row r="16" spans="1:13" s="24" customFormat="1" ht="17.45" customHeight="1">
      <c r="B16" s="36" t="s">
        <v>10</v>
      </c>
      <c r="C16" s="36"/>
      <c r="D16" s="21">
        <f>+'GAAP Income Statement'!C13</f>
        <v>13434000</v>
      </c>
      <c r="E16" s="21">
        <f>+'GAAP Income Statement'!D13</f>
        <v>13557000</v>
      </c>
      <c r="F16" s="21">
        <f>+'GAAP Income Statement'!E13</f>
        <v>14006000</v>
      </c>
      <c r="G16" s="21">
        <f>+'GAAP Income Statement'!F13</f>
        <v>13756000</v>
      </c>
      <c r="H16" s="21">
        <f>+'GAAP Income Statement'!G13</f>
        <v>14671000</v>
      </c>
      <c r="I16" s="21">
        <f>+'GAAP Income Statement'!H13</f>
        <v>15115000</v>
      </c>
      <c r="J16" s="21">
        <f>+'GAAP Income Statement'!I13</f>
        <v>18600000</v>
      </c>
      <c r="K16" s="21">
        <f>+'GAAP Income Statement'!J13</f>
        <v>22564000</v>
      </c>
    </row>
    <row r="17" spans="1:11" ht="17.25" customHeight="1">
      <c r="A17" s="24"/>
      <c r="B17" s="12" t="s">
        <v>22</v>
      </c>
      <c r="C17" s="12"/>
      <c r="D17" s="22">
        <f>+'GAAP Income Statement'!C14</f>
        <v>18084000</v>
      </c>
      <c r="E17" s="22">
        <f>+'GAAP Income Statement'!D14</f>
        <v>7410000</v>
      </c>
      <c r="F17" s="22">
        <f>+'GAAP Income Statement'!E14</f>
        <v>-2950000</v>
      </c>
      <c r="G17" s="22">
        <f>+'GAAP Income Statement'!F14</f>
        <v>1604000</v>
      </c>
      <c r="H17" s="22">
        <f>+'GAAP Income Statement'!G14</f>
        <v>1060000</v>
      </c>
      <c r="I17" s="22">
        <f>+'GAAP Income Statement'!H14</f>
        <v>47000</v>
      </c>
      <c r="J17" s="22">
        <f>+'GAAP Income Statement'!I14</f>
        <v>-15947000</v>
      </c>
      <c r="K17" s="22">
        <f>+'GAAP Income Statement'!J14</f>
        <v>-16772000</v>
      </c>
    </row>
    <row r="18" spans="1:11" s="24" customFormat="1" ht="12" customHeight="1">
      <c r="B18" s="16"/>
      <c r="C18" s="16"/>
      <c r="D18" s="16"/>
      <c r="E18" s="16"/>
      <c r="F18" s="16"/>
      <c r="G18" s="16"/>
      <c r="H18" s="16"/>
      <c r="I18" s="16"/>
      <c r="J18" s="16"/>
      <c r="K18" s="16"/>
    </row>
    <row r="19" spans="1:11" s="38" customFormat="1" ht="18" customHeight="1">
      <c r="B19" s="39" t="s">
        <v>11</v>
      </c>
      <c r="C19" s="39"/>
      <c r="D19" s="39"/>
      <c r="E19" s="39"/>
      <c r="F19" s="39"/>
      <c r="G19" s="39"/>
      <c r="H19" s="39"/>
      <c r="I19" s="39"/>
      <c r="J19" s="39"/>
      <c r="K19" s="39"/>
    </row>
    <row r="20" spans="1:11" s="33" customFormat="1" ht="18" customHeight="1">
      <c r="A20" s="24"/>
      <c r="B20" s="36" t="s">
        <v>11</v>
      </c>
      <c r="C20" s="36"/>
      <c r="D20" s="21">
        <f t="shared" ref="D20:E20" si="3">+D21-D17</f>
        <v>-6416000</v>
      </c>
      <c r="E20" s="21">
        <f t="shared" si="3"/>
        <v>-6333000</v>
      </c>
      <c r="F20" s="21">
        <f t="shared" ref="F20:G20" si="4">+F21-F17</f>
        <v>-841000</v>
      </c>
      <c r="G20" s="21">
        <f t="shared" si="4"/>
        <v>-895000</v>
      </c>
      <c r="H20" s="21">
        <f t="shared" ref="H20:K20" si="5">+H21-H17</f>
        <v>-8171000</v>
      </c>
      <c r="I20" s="21">
        <f t="shared" si="5"/>
        <v>-6004000</v>
      </c>
      <c r="J20" s="21">
        <f t="shared" si="5"/>
        <v>-7330000</v>
      </c>
      <c r="K20" s="21">
        <f t="shared" si="5"/>
        <v>-4325000</v>
      </c>
    </row>
    <row r="21" spans="1:11" ht="17.45" customHeight="1">
      <c r="A21" s="24"/>
      <c r="B21" s="12" t="s">
        <v>28</v>
      </c>
      <c r="C21" s="12"/>
      <c r="D21" s="22">
        <f>+'GAAP Income Statement'!C25</f>
        <v>11668000</v>
      </c>
      <c r="E21" s="22">
        <f>+'GAAP Income Statement'!D25</f>
        <v>1077000</v>
      </c>
      <c r="F21" s="22">
        <f>+'GAAP Income Statement'!E25</f>
        <v>-3791000</v>
      </c>
      <c r="G21" s="22">
        <f>+'GAAP Income Statement'!F25</f>
        <v>709000</v>
      </c>
      <c r="H21" s="22">
        <f>+'GAAP Income Statement'!G25</f>
        <v>-7111000</v>
      </c>
      <c r="I21" s="22">
        <f>+'GAAP Income Statement'!H25</f>
        <v>-5957000</v>
      </c>
      <c r="J21" s="22">
        <f>+'GAAP Income Statement'!I25</f>
        <v>-23277000</v>
      </c>
      <c r="K21" s="22">
        <f>+'GAAP Income Statement'!J25</f>
        <v>-21097000</v>
      </c>
    </row>
    <row r="22" spans="1:11" ht="17.45" customHeight="1">
      <c r="A22" s="24"/>
      <c r="B22" s="34"/>
      <c r="C22" s="34"/>
      <c r="D22" s="34"/>
      <c r="E22" s="34"/>
      <c r="F22" s="34"/>
      <c r="G22" s="34"/>
      <c r="H22" s="34"/>
      <c r="I22" s="34"/>
      <c r="J22" s="34"/>
      <c r="K22" s="34"/>
    </row>
    <row r="23" spans="1:11" ht="17.45" customHeight="1">
      <c r="A23" s="24"/>
      <c r="B23" s="39" t="s">
        <v>78</v>
      </c>
      <c r="C23" s="39"/>
      <c r="D23" s="39"/>
      <c r="E23" s="39"/>
      <c r="F23" s="39"/>
      <c r="G23" s="39"/>
      <c r="H23" s="39"/>
      <c r="I23" s="39"/>
      <c r="J23" s="39"/>
      <c r="K23" s="39"/>
    </row>
    <row r="24" spans="1:11" ht="17.45" customHeight="1">
      <c r="A24" s="24"/>
      <c r="B24" s="36" t="s">
        <v>18</v>
      </c>
      <c r="C24" s="36"/>
      <c r="D24" s="63">
        <f>+'GAAP Income Statement'!C36</f>
        <v>0</v>
      </c>
      <c r="E24" s="43">
        <f>+'GAAP Income Statement'!D36</f>
        <v>-345000</v>
      </c>
      <c r="F24" s="43">
        <f>+'GAAP Income Statement'!E36</f>
        <v>-267000</v>
      </c>
      <c r="G24" s="43">
        <f>+'GAAP Income Statement'!F36</f>
        <v>-317000</v>
      </c>
      <c r="H24" s="43">
        <f>+'GAAP Income Statement'!G36</f>
        <v>158000</v>
      </c>
      <c r="I24" s="43">
        <f>+'GAAP Income Statement'!H36</f>
        <v>-1872000</v>
      </c>
      <c r="J24" s="43">
        <f>+'GAAP Income Statement'!I36</f>
        <v>-243000</v>
      </c>
      <c r="K24" s="43">
        <f>+'GAAP Income Statement'!J36</f>
        <v>583000</v>
      </c>
    </row>
    <row r="25" spans="1:11" ht="17.45" customHeight="1">
      <c r="A25" s="24"/>
      <c r="B25" s="12" t="s">
        <v>19</v>
      </c>
      <c r="C25" s="12"/>
      <c r="D25" s="14">
        <f t="shared" ref="D25:E25" si="6">+D21+D24</f>
        <v>11668000</v>
      </c>
      <c r="E25" s="14">
        <f t="shared" si="6"/>
        <v>732000</v>
      </c>
      <c r="F25" s="14">
        <f t="shared" ref="F25:G25" si="7">+F21+F24</f>
        <v>-4058000</v>
      </c>
      <c r="G25" s="14">
        <f t="shared" si="7"/>
        <v>392000</v>
      </c>
      <c r="H25" s="14">
        <f t="shared" ref="H25:K25" si="8">+H21+H24</f>
        <v>-6953000</v>
      </c>
      <c r="I25" s="14">
        <f t="shared" si="8"/>
        <v>-7829000</v>
      </c>
      <c r="J25" s="14">
        <f t="shared" si="8"/>
        <v>-23520000</v>
      </c>
      <c r="K25" s="14">
        <f t="shared" si="8"/>
        <v>-20514000</v>
      </c>
    </row>
    <row r="26" spans="1:11" ht="12" customHeight="1">
      <c r="A26" s="24"/>
      <c r="B26" s="16"/>
      <c r="C26" s="16"/>
      <c r="D26" s="16"/>
      <c r="E26" s="16"/>
      <c r="F26" s="16"/>
      <c r="G26" s="16"/>
      <c r="H26" s="16"/>
      <c r="I26" s="16"/>
      <c r="J26" s="16"/>
      <c r="K26" s="16"/>
    </row>
    <row r="27" spans="1:11" s="24" customFormat="1" ht="17.45" customHeight="1">
      <c r="B27" s="40" t="s">
        <v>79</v>
      </c>
      <c r="C27" s="40"/>
      <c r="D27" s="40"/>
      <c r="E27" s="40"/>
      <c r="F27" s="40"/>
      <c r="G27" s="40"/>
      <c r="H27" s="40"/>
      <c r="I27" s="40"/>
      <c r="J27" s="40"/>
      <c r="K27" s="40"/>
    </row>
    <row r="28" spans="1:11" ht="5.0999999999999996" customHeight="1">
      <c r="A28" s="24"/>
      <c r="B28" s="36"/>
      <c r="C28" s="36"/>
      <c r="D28" s="36"/>
      <c r="E28" s="36"/>
      <c r="F28" s="36"/>
      <c r="G28" s="36"/>
      <c r="H28" s="36"/>
      <c r="I28" s="36"/>
      <c r="J28" s="36"/>
      <c r="K28" s="36"/>
    </row>
    <row r="29" spans="1:11" ht="17.45" customHeight="1">
      <c r="A29" s="24"/>
      <c r="B29" s="80" t="s">
        <v>28</v>
      </c>
      <c r="C29" s="36"/>
      <c r="D29" s="21">
        <f>+'GAAP to Non-GAAP recon'!C22</f>
        <v>11668000</v>
      </c>
      <c r="E29" s="21">
        <f>+'GAAP to Non-GAAP recon'!D22</f>
        <v>1077000</v>
      </c>
      <c r="F29" s="21">
        <f>+'GAAP to Non-GAAP recon'!E22</f>
        <v>-3791000</v>
      </c>
      <c r="G29" s="21">
        <f>+'GAAP to Non-GAAP recon'!F22</f>
        <v>709000</v>
      </c>
      <c r="H29" s="21">
        <f>+'GAAP to Non-GAAP recon'!G22</f>
        <v>-7111000</v>
      </c>
      <c r="I29" s="21">
        <f>+'GAAP to Non-GAAP recon'!H22</f>
        <v>-5957000</v>
      </c>
      <c r="J29" s="21">
        <f>+'GAAP to Non-GAAP recon'!I22</f>
        <v>-23277000</v>
      </c>
      <c r="K29" s="21">
        <f>+'GAAP to Non-GAAP recon'!J22</f>
        <v>-21097000</v>
      </c>
    </row>
    <row r="30" spans="1:11" ht="17.45" customHeight="1">
      <c r="A30" s="24"/>
      <c r="B30" s="36" t="s">
        <v>14</v>
      </c>
      <c r="C30" s="36"/>
      <c r="D30" s="21">
        <f>+'GAAP to Non-GAAP recon'!C25</f>
        <v>2875000</v>
      </c>
      <c r="E30" s="21">
        <f>+'GAAP to Non-GAAP recon'!D25</f>
        <v>2814000</v>
      </c>
      <c r="F30" s="21">
        <f>+'GAAP to Non-GAAP recon'!E25</f>
        <v>2900000</v>
      </c>
      <c r="G30" s="21">
        <f>+'GAAP to Non-GAAP recon'!F25</f>
        <v>3073000</v>
      </c>
      <c r="H30" s="21">
        <f>+'GAAP to Non-GAAP recon'!G25</f>
        <v>9396000</v>
      </c>
      <c r="I30" s="21">
        <f>+'GAAP to Non-GAAP recon'!H25</f>
        <v>5413000</v>
      </c>
      <c r="J30" s="21">
        <f>+'GAAP to Non-GAAP recon'!I25</f>
        <v>5823000</v>
      </c>
      <c r="K30" s="21">
        <f>+'GAAP to Non-GAAP recon'!J25</f>
        <v>5903000</v>
      </c>
    </row>
    <row r="31" spans="1:11" ht="17.45" customHeight="1">
      <c r="A31" s="24"/>
      <c r="B31" s="36" t="s">
        <v>10</v>
      </c>
      <c r="C31" s="36"/>
      <c r="D31" s="21">
        <f>+'GAAP to Non-GAAP recon'!C26</f>
        <v>13434000</v>
      </c>
      <c r="E31" s="21">
        <f>+'GAAP to Non-GAAP recon'!D26</f>
        <v>13557000</v>
      </c>
      <c r="F31" s="21">
        <f>+'GAAP to Non-GAAP recon'!E26</f>
        <v>14006000</v>
      </c>
      <c r="G31" s="21">
        <f>+'GAAP to Non-GAAP recon'!F26</f>
        <v>13756000</v>
      </c>
      <c r="H31" s="21">
        <f>+'GAAP to Non-GAAP recon'!G26</f>
        <v>14671000</v>
      </c>
      <c r="I31" s="21">
        <f>+'GAAP to Non-GAAP recon'!H26</f>
        <v>15115000</v>
      </c>
      <c r="J31" s="21">
        <f>+'GAAP to Non-GAAP recon'!I26</f>
        <v>18600000</v>
      </c>
      <c r="K31" s="21">
        <f>+'GAAP to Non-GAAP recon'!J26</f>
        <v>22564000</v>
      </c>
    </row>
    <row r="32" spans="1:11" ht="17.45" customHeight="1">
      <c r="A32" s="24"/>
      <c r="B32" s="36" t="s">
        <v>80</v>
      </c>
      <c r="C32" s="36"/>
      <c r="D32" s="21">
        <f>+'GAAP to Non-GAAP recon'!C27</f>
        <v>3535000</v>
      </c>
      <c r="E32" s="21">
        <f>+'GAAP to Non-GAAP recon'!D27</f>
        <v>3495000</v>
      </c>
      <c r="F32" s="21">
        <f>+'GAAP to Non-GAAP recon'!E27</f>
        <v>-2151000</v>
      </c>
      <c r="G32" s="21">
        <f>+'GAAP to Non-GAAP recon'!F27</f>
        <v>-2179000</v>
      </c>
      <c r="H32" s="21">
        <f>+'GAAP to Non-GAAP recon'!G27</f>
        <v>-1764000</v>
      </c>
      <c r="I32" s="21">
        <f>+'GAAP to Non-GAAP recon'!H27</f>
        <v>575000</v>
      </c>
      <c r="J32" s="21">
        <f>+'GAAP to Non-GAAP recon'!I27</f>
        <v>656000</v>
      </c>
      <c r="K32" s="21">
        <f>+'GAAP to Non-GAAP recon'!J27</f>
        <v>363000</v>
      </c>
    </row>
    <row r="33" spans="1:11" s="24" customFormat="1" ht="17.100000000000001" customHeight="1">
      <c r="B33" s="80" t="s">
        <v>30</v>
      </c>
      <c r="C33" s="36"/>
      <c r="D33" s="63">
        <f>+'GAAP to Non-GAAP recon'!C28</f>
        <v>0</v>
      </c>
      <c r="E33" s="63">
        <f>+'GAAP to Non-GAAP recon'!D28</f>
        <v>0</v>
      </c>
      <c r="F33" s="63">
        <f>+'GAAP to Non-GAAP recon'!E28</f>
        <v>0</v>
      </c>
      <c r="G33" s="63">
        <f>+'GAAP to Non-GAAP recon'!F28</f>
        <v>0</v>
      </c>
      <c r="H33" s="21">
        <f>+'GAAP to Non-GAAP recon'!G28</f>
        <v>250000</v>
      </c>
      <c r="I33" s="21">
        <f>+'GAAP to Non-GAAP recon'!H28</f>
        <v>-15000</v>
      </c>
      <c r="J33" s="21">
        <f>+'GAAP to Non-GAAP recon'!I28</f>
        <v>55000</v>
      </c>
      <c r="K33" s="21">
        <f>+'GAAP to Non-GAAP recon'!J28</f>
        <v>-2015000</v>
      </c>
    </row>
    <row r="34" spans="1:11" ht="17.45" customHeight="1">
      <c r="A34" s="24"/>
      <c r="B34" s="36" t="s">
        <v>31</v>
      </c>
      <c r="C34" s="36"/>
      <c r="D34" s="21">
        <f>+'GAAP to Non-GAAP recon'!C29</f>
        <v>16704000</v>
      </c>
      <c r="E34" s="21">
        <f>+'GAAP to Non-GAAP recon'!D29</f>
        <v>18297000</v>
      </c>
      <c r="F34" s="21">
        <f>+'GAAP to Non-GAAP recon'!E29</f>
        <v>21116000</v>
      </c>
      <c r="G34" s="21">
        <f>+'GAAP to Non-GAAP recon'!F29</f>
        <v>18584000</v>
      </c>
      <c r="H34" s="21">
        <f>+'GAAP to Non-GAAP recon'!G29</f>
        <v>16146000</v>
      </c>
      <c r="I34" s="21">
        <f>+'GAAP to Non-GAAP recon'!H29</f>
        <v>14895000</v>
      </c>
      <c r="J34" s="21">
        <f>+'GAAP to Non-GAAP recon'!I29</f>
        <v>24550000</v>
      </c>
      <c r="K34" s="21">
        <f>+'GAAP to Non-GAAP recon'!J29</f>
        <v>20581000</v>
      </c>
    </row>
    <row r="35" spans="1:11" s="24" customFormat="1" ht="17.100000000000001" customHeight="1">
      <c r="B35" s="36" t="s">
        <v>32</v>
      </c>
      <c r="C35" s="36"/>
      <c r="D35" s="21">
        <f>+'GAAP to Non-GAAP recon'!C30</f>
        <v>6000</v>
      </c>
      <c r="E35" s="21">
        <f>+'GAAP to Non-GAAP recon'!D30</f>
        <v>24000</v>
      </c>
      <c r="F35" s="21">
        <f>+'GAAP to Non-GAAP recon'!E30</f>
        <v>92000</v>
      </c>
      <c r="G35" s="21">
        <f>+'GAAP to Non-GAAP recon'!F30</f>
        <v>1000</v>
      </c>
      <c r="H35" s="21">
        <f>+'GAAP to Non-GAAP recon'!G30</f>
        <v>283000</v>
      </c>
      <c r="I35" s="21">
        <f>+'GAAP to Non-GAAP recon'!H30</f>
        <v>2000</v>
      </c>
      <c r="J35" s="21">
        <f>+'GAAP to Non-GAAP recon'!I30</f>
        <v>4000</v>
      </c>
      <c r="K35" s="21">
        <f>+'GAAP to Non-GAAP recon'!J30</f>
        <v>74000</v>
      </c>
    </row>
    <row r="36" spans="1:11" s="24" customFormat="1" ht="17.100000000000001" customHeight="1">
      <c r="B36" s="36" t="s">
        <v>13</v>
      </c>
      <c r="C36" s="36"/>
      <c r="D36" s="63">
        <f>+'GAAP to Non-GAAP recon'!C31</f>
        <v>0</v>
      </c>
      <c r="E36" s="63">
        <f>+'GAAP to Non-GAAP recon'!D31</f>
        <v>0</v>
      </c>
      <c r="F36" s="63">
        <f>+'GAAP to Non-GAAP recon'!E31</f>
        <v>0</v>
      </c>
      <c r="G36" s="63">
        <f>+'GAAP to Non-GAAP recon'!F31</f>
        <v>0</v>
      </c>
      <c r="H36" s="63">
        <f>+'GAAP to Non-GAAP recon'!G31</f>
        <v>6000</v>
      </c>
      <c r="I36" s="63">
        <f>+'GAAP to Non-GAAP recon'!H31</f>
        <v>29000</v>
      </c>
      <c r="J36" s="63">
        <f>+'GAAP to Non-GAAP recon'!I31</f>
        <v>792000</v>
      </c>
      <c r="K36" s="63">
        <f>+'GAAP to Non-GAAP recon'!J31</f>
        <v>0</v>
      </c>
    </row>
    <row r="37" spans="1:11" s="24" customFormat="1" ht="17.100000000000001" customHeight="1">
      <c r="B37" s="36" t="s">
        <v>34</v>
      </c>
      <c r="C37" s="36"/>
      <c r="D37" s="21">
        <f>+'GAAP to Non-GAAP recon'!C32</f>
        <v>128000</v>
      </c>
      <c r="E37" s="21">
        <f>+'GAAP to Non-GAAP recon'!D32</f>
        <v>577000</v>
      </c>
      <c r="F37" s="21">
        <f>+'GAAP to Non-GAAP recon'!E32</f>
        <v>534000</v>
      </c>
      <c r="G37" s="21">
        <f>+'GAAP to Non-GAAP recon'!F32</f>
        <v>185000</v>
      </c>
      <c r="H37" s="63">
        <f>+'GAAP to Non-GAAP recon'!G32</f>
        <v>52000</v>
      </c>
      <c r="I37" s="63">
        <f>+'GAAP to Non-GAAP recon'!H32</f>
        <v>0</v>
      </c>
      <c r="J37" s="63">
        <f>+'GAAP to Non-GAAP recon'!I32</f>
        <v>560000</v>
      </c>
      <c r="K37" s="63">
        <f>+'GAAP to Non-GAAP recon'!J32</f>
        <v>31000</v>
      </c>
    </row>
    <row r="38" spans="1:11" s="24" customFormat="1" ht="17.100000000000001" customHeight="1">
      <c r="B38" s="36" t="s">
        <v>81</v>
      </c>
      <c r="C38" s="36"/>
      <c r="D38" s="21">
        <f>+'GAAP to Non-GAAP recon'!C33</f>
        <v>65000</v>
      </c>
      <c r="E38" s="21">
        <f>+'GAAP to Non-GAAP recon'!D33</f>
        <v>-70000</v>
      </c>
      <c r="F38" s="21">
        <f>+'GAAP to Non-GAAP recon'!E33</f>
        <v>953000</v>
      </c>
      <c r="G38" s="21">
        <f>+'GAAP to Non-GAAP recon'!F33</f>
        <v>205000</v>
      </c>
      <c r="H38" s="21">
        <f>+'GAAP to Non-GAAP recon'!G33</f>
        <v>538000</v>
      </c>
      <c r="I38" s="21">
        <f>+'GAAP to Non-GAAP recon'!H33</f>
        <v>224000</v>
      </c>
      <c r="J38" s="21">
        <f>+'GAAP to Non-GAAP recon'!I33</f>
        <v>292000</v>
      </c>
      <c r="K38" s="21">
        <f>+'GAAP to Non-GAAP recon'!J33</f>
        <v>537000</v>
      </c>
    </row>
    <row r="39" spans="1:11" s="24" customFormat="1" ht="17.100000000000001" customHeight="1">
      <c r="B39" s="36" t="s">
        <v>82</v>
      </c>
      <c r="C39" s="36"/>
      <c r="D39" s="63">
        <f>+'GAAP to Non-GAAP recon'!C34</f>
        <v>0</v>
      </c>
      <c r="E39" s="63">
        <f>+'GAAP to Non-GAAP recon'!D34</f>
        <v>0</v>
      </c>
      <c r="F39" s="63">
        <f>+'GAAP to Non-GAAP recon'!E34</f>
        <v>0</v>
      </c>
      <c r="G39" s="63">
        <f>+'GAAP to Non-GAAP recon'!F34</f>
        <v>0</v>
      </c>
      <c r="H39" s="63">
        <f>+'GAAP to Non-GAAP recon'!G34</f>
        <v>0</v>
      </c>
      <c r="I39" s="21">
        <f>+'GAAP to Non-GAAP recon'!H34</f>
        <v>134000</v>
      </c>
      <c r="J39" s="21">
        <f>+'GAAP to Non-GAAP recon'!I34</f>
        <v>407000</v>
      </c>
      <c r="K39" s="21">
        <f>+'GAAP to Non-GAAP recon'!J34</f>
        <v>751000</v>
      </c>
    </row>
    <row r="40" spans="1:11" s="24" customFormat="1" ht="17.100000000000001" customHeight="1">
      <c r="B40" s="36" t="s">
        <v>83</v>
      </c>
      <c r="C40" s="36"/>
      <c r="D40" s="21">
        <f>+'GAAP to Non-GAAP recon'!C35</f>
        <v>-31000</v>
      </c>
      <c r="E40" s="21">
        <f>+'GAAP to Non-GAAP recon'!D35</f>
        <v>-6000</v>
      </c>
      <c r="F40" s="21">
        <f>+'GAAP to Non-GAAP recon'!E35</f>
        <v>-52000</v>
      </c>
      <c r="G40" s="21">
        <f>+'GAAP to Non-GAAP recon'!F35</f>
        <v>-45000</v>
      </c>
      <c r="H40" s="63">
        <f>+'GAAP to Non-GAAP recon'!G35</f>
        <v>-60000</v>
      </c>
      <c r="I40" s="63">
        <f>+'GAAP to Non-GAAP recon'!H35</f>
        <v>0</v>
      </c>
      <c r="J40" s="21">
        <f>+'GAAP to Non-GAAP recon'!I35</f>
        <v>-103000</v>
      </c>
      <c r="K40" s="21">
        <f>+'GAAP to Non-GAAP recon'!J35</f>
        <v>-147000</v>
      </c>
    </row>
    <row r="41" spans="1:11" s="24" customFormat="1" ht="17.100000000000001" customHeight="1">
      <c r="B41" s="36" t="s">
        <v>84</v>
      </c>
      <c r="C41" s="36"/>
      <c r="D41" s="21">
        <f>+'GAAP to Non-GAAP recon'!C36</f>
        <v>427000</v>
      </c>
      <c r="E41" s="21">
        <f>+'GAAP to Non-GAAP recon'!D36</f>
        <v>444000</v>
      </c>
      <c r="F41" s="21">
        <f>+'GAAP to Non-GAAP recon'!E36</f>
        <v>398000</v>
      </c>
      <c r="G41" s="21">
        <f>+'GAAP to Non-GAAP recon'!F36</f>
        <v>357000</v>
      </c>
      <c r="H41" s="21">
        <f>+'GAAP to Non-GAAP recon'!G36</f>
        <v>365000</v>
      </c>
      <c r="I41" s="21">
        <f>+'GAAP to Non-GAAP recon'!H36</f>
        <v>298000</v>
      </c>
      <c r="J41" s="21">
        <f>+'GAAP to Non-GAAP recon'!I36</f>
        <v>169000</v>
      </c>
      <c r="K41" s="21">
        <f>+'GAAP to Non-GAAP recon'!J36</f>
        <v>11000</v>
      </c>
    </row>
    <row r="42" spans="1:11" s="24" customFormat="1" ht="17.100000000000001" customHeight="1">
      <c r="B42" s="36" t="s">
        <v>85</v>
      </c>
      <c r="C42" s="36"/>
      <c r="D42" s="63">
        <f>+'GAAP to Non-GAAP recon'!C37</f>
        <v>0</v>
      </c>
      <c r="E42" s="63">
        <f>+'GAAP to Non-GAAP recon'!D37</f>
        <v>0</v>
      </c>
      <c r="F42" s="63">
        <f>+'GAAP to Non-GAAP recon'!E37</f>
        <v>0</v>
      </c>
      <c r="G42" s="63">
        <f>+'GAAP to Non-GAAP recon'!F37</f>
        <v>0</v>
      </c>
      <c r="H42" s="63">
        <f>+'GAAP to Non-GAAP recon'!G37</f>
        <v>0</v>
      </c>
      <c r="I42" s="63">
        <f>+'GAAP to Non-GAAP recon'!H37</f>
        <v>0</v>
      </c>
      <c r="J42" s="21">
        <f>+'GAAP to Non-GAAP recon'!I37</f>
        <v>77000</v>
      </c>
      <c r="K42" s="21">
        <f>+'GAAP to Non-GAAP recon'!J37</f>
        <v>95000</v>
      </c>
    </row>
    <row r="43" spans="1:11" ht="24.95" customHeight="1">
      <c r="A43" s="24"/>
      <c r="B43" s="12" t="s">
        <v>86</v>
      </c>
      <c r="C43" s="12"/>
      <c r="D43" s="14">
        <f t="shared" ref="D43" si="9">SUM(D29:D42)</f>
        <v>48811000</v>
      </c>
      <c r="E43" s="14">
        <f t="shared" ref="E43:G43" si="10">SUM(E29:E42)</f>
        <v>40209000</v>
      </c>
      <c r="F43" s="14">
        <f t="shared" si="10"/>
        <v>34005000</v>
      </c>
      <c r="G43" s="14">
        <f t="shared" si="10"/>
        <v>34646000</v>
      </c>
      <c r="H43" s="14">
        <f t="shared" ref="H43:K43" si="11">SUM(H29:H42)</f>
        <v>32772000</v>
      </c>
      <c r="I43" s="14">
        <f t="shared" si="11"/>
        <v>30713000</v>
      </c>
      <c r="J43" s="14">
        <f t="shared" si="11"/>
        <v>28605000</v>
      </c>
      <c r="K43" s="14">
        <f t="shared" si="11"/>
        <v>27651000</v>
      </c>
    </row>
    <row r="44" spans="1:11" s="29" customFormat="1" ht="20.100000000000001" customHeight="1">
      <c r="A44" s="41"/>
      <c r="B44" s="42" t="s">
        <v>77</v>
      </c>
      <c r="C44" s="26"/>
      <c r="D44" s="17">
        <f t="shared" ref="D44" si="12">D43/D9</f>
        <v>0.12771229346276117</v>
      </c>
      <c r="E44" s="17">
        <f t="shared" ref="E44:K44" si="13">E43/E9</f>
        <v>0.11052227954778469</v>
      </c>
      <c r="F44" s="17">
        <f t="shared" si="13"/>
        <v>9.8476445870534099E-2</v>
      </c>
      <c r="G44" s="17">
        <f t="shared" si="13"/>
        <v>0.1040514160434874</v>
      </c>
      <c r="H44" s="17">
        <f t="shared" si="13"/>
        <v>0.10068821432960551</v>
      </c>
      <c r="I44" s="17">
        <f t="shared" si="13"/>
        <v>9.8211830315743695E-2</v>
      </c>
      <c r="J44" s="17">
        <f t="shared" si="13"/>
        <v>9.1585529454328907E-2</v>
      </c>
      <c r="K44" s="17">
        <f t="shared" si="13"/>
        <v>9.2035934322337129E-2</v>
      </c>
    </row>
    <row r="47" spans="1:11" ht="19.899999999999999" customHeight="1">
      <c r="B47" s="101" t="s">
        <v>20</v>
      </c>
      <c r="C47" s="101"/>
      <c r="D47" s="101"/>
      <c r="E47" s="101"/>
      <c r="F47" s="101"/>
      <c r="G47" s="101"/>
      <c r="H47" s="101"/>
      <c r="I47" s="101"/>
      <c r="J47" s="101"/>
      <c r="K47" s="101"/>
    </row>
    <row r="48" spans="1:11">
      <c r="B48" s="94" t="s">
        <v>87</v>
      </c>
    </row>
  </sheetData>
  <mergeCells count="1">
    <mergeCell ref="B47:K47"/>
  </mergeCells>
  <phoneticPr fontId="27" type="noConversion"/>
  <dataValidations count="1">
    <dataValidation errorStyle="information" operator="equal" allowBlank="1" showInputMessage="1" sqref="A1:A54 B49:B54 B1:B47 C1:M54" xr:uid="{6ADCBD10-2665-473D-BD87-EDA46EE10D7B}"/>
  </dataValidations>
  <printOptions horizontalCentered="1"/>
  <pageMargins left="0.25" right="0.25" top="0.75" bottom="0.75" header="0.3" footer="0.3"/>
  <pageSetup scale="52" orientation="landscape" r:id="rId1"/>
  <customProperties>
    <customPr name="isReportSheetChange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67F19-D250-4ABB-8759-6B43D0C38FE4}">
  <sheetPr codeName="Sheet5">
    <pageSetUpPr fitToPage="1"/>
  </sheetPr>
  <dimension ref="A1:O54"/>
  <sheetViews>
    <sheetView zoomScale="70" zoomScaleNormal="70" workbookViewId="0"/>
  </sheetViews>
  <sheetFormatPr defaultColWidth="9.5703125" defaultRowHeight="14.25"/>
  <cols>
    <col min="1" max="1" width="2.85546875" style="3" customWidth="1"/>
    <col min="2" max="2" width="10.5703125" style="3" customWidth="1"/>
    <col min="3" max="4" width="12.5703125" style="3" customWidth="1"/>
    <col min="5" max="5" width="90.7109375" style="3" customWidth="1"/>
    <col min="6" max="13" width="24.28515625" style="3" customWidth="1"/>
    <col min="14" max="14" width="5.140625" style="3" customWidth="1"/>
    <col min="15" max="16384" width="9.5703125" style="3"/>
  </cols>
  <sheetData>
    <row r="1" spans="1:15" ht="12.6" customHeight="1">
      <c r="A1" s="1"/>
      <c r="B1" s="2"/>
      <c r="C1" s="2"/>
      <c r="D1" s="2"/>
      <c r="E1" s="2"/>
      <c r="F1" s="2"/>
      <c r="G1" s="2"/>
      <c r="H1" s="2"/>
      <c r="I1" s="2"/>
      <c r="J1" s="2"/>
      <c r="K1" s="2"/>
      <c r="L1" s="2"/>
      <c r="M1" s="2"/>
      <c r="N1" s="30"/>
      <c r="O1" s="30"/>
    </row>
    <row r="2" spans="1:15" ht="16.5">
      <c r="A2" s="2"/>
      <c r="B2" s="4" t="s">
        <v>88</v>
      </c>
      <c r="C2" s="5"/>
      <c r="D2" s="5"/>
      <c r="E2" s="5"/>
      <c r="F2" s="5"/>
      <c r="G2" s="5"/>
      <c r="H2" s="5"/>
      <c r="I2" s="5"/>
      <c r="J2" s="5"/>
      <c r="K2" s="5"/>
      <c r="L2" s="5"/>
      <c r="M2" s="5"/>
      <c r="N2" s="30"/>
      <c r="O2" s="30"/>
    </row>
    <row r="3" spans="1:15" ht="12.6" customHeight="1">
      <c r="A3" s="2"/>
      <c r="B3" s="6"/>
      <c r="C3" s="6"/>
      <c r="D3" s="6"/>
      <c r="E3" s="6"/>
      <c r="F3" s="6"/>
      <c r="G3" s="6"/>
      <c r="H3" s="6"/>
      <c r="I3" s="6"/>
      <c r="J3" s="6"/>
      <c r="K3" s="6"/>
      <c r="L3" s="6"/>
      <c r="M3" s="6"/>
      <c r="N3" s="30"/>
      <c r="O3" s="30"/>
    </row>
    <row r="4" spans="1:15" ht="56.45" customHeight="1">
      <c r="A4" s="2"/>
      <c r="B4" s="7" t="s">
        <v>1</v>
      </c>
      <c r="C4" s="8"/>
      <c r="D4" s="8"/>
      <c r="E4" s="8"/>
      <c r="F4" s="65" t="s">
        <v>119</v>
      </c>
      <c r="G4" s="65" t="s">
        <v>89</v>
      </c>
      <c r="H4" s="65" t="s">
        <v>90</v>
      </c>
      <c r="I4" s="65" t="s">
        <v>91</v>
      </c>
      <c r="J4" s="65" t="s">
        <v>92</v>
      </c>
      <c r="K4" s="65" t="s">
        <v>93</v>
      </c>
      <c r="L4" s="65" t="s">
        <v>94</v>
      </c>
      <c r="M4" s="65" t="s">
        <v>95</v>
      </c>
      <c r="N4" s="30"/>
      <c r="O4" s="30"/>
    </row>
    <row r="5" spans="1:15" s="10" customFormat="1" ht="5.25" customHeight="1">
      <c r="A5" s="9"/>
      <c r="B5" s="9"/>
      <c r="C5" s="9"/>
      <c r="D5" s="9"/>
      <c r="E5" s="9"/>
      <c r="F5" s="9"/>
      <c r="G5" s="9"/>
      <c r="H5" s="9"/>
      <c r="I5" s="9"/>
      <c r="J5" s="9"/>
      <c r="K5" s="9"/>
      <c r="L5" s="9"/>
      <c r="M5" s="9"/>
      <c r="N5" s="51"/>
      <c r="O5" s="51"/>
    </row>
    <row r="6" spans="1:15" ht="11.25" customHeight="1">
      <c r="A6" s="2"/>
      <c r="B6" s="15"/>
      <c r="C6" s="16"/>
      <c r="D6" s="16"/>
      <c r="E6" s="16"/>
      <c r="F6" s="16"/>
      <c r="G6" s="16"/>
      <c r="H6" s="16"/>
      <c r="I6" s="16"/>
      <c r="J6" s="16"/>
      <c r="K6" s="16"/>
      <c r="L6" s="16"/>
      <c r="M6" s="16"/>
      <c r="N6" s="30"/>
      <c r="O6" s="30"/>
    </row>
    <row r="7" spans="1:15" ht="18.75" customHeight="1">
      <c r="A7" s="2"/>
      <c r="B7" s="34" t="s">
        <v>96</v>
      </c>
      <c r="C7" s="16"/>
      <c r="D7" s="16"/>
      <c r="E7" s="16"/>
      <c r="F7" s="16"/>
      <c r="G7" s="16"/>
      <c r="H7" s="16"/>
      <c r="I7" s="16"/>
      <c r="J7" s="16"/>
      <c r="K7" s="16"/>
      <c r="L7" s="16"/>
      <c r="M7" s="16"/>
      <c r="N7" s="30"/>
      <c r="O7" s="30"/>
    </row>
    <row r="8" spans="1:15" s="24" customFormat="1" ht="17.45" customHeight="1">
      <c r="A8" s="2"/>
      <c r="B8" s="34" t="s">
        <v>28</v>
      </c>
      <c r="C8" s="19"/>
      <c r="D8" s="19"/>
      <c r="E8" s="19"/>
      <c r="F8" s="46">
        <v>9663000</v>
      </c>
      <c r="G8" s="46">
        <v>-2005000</v>
      </c>
      <c r="H8" s="46">
        <v>-3082000</v>
      </c>
      <c r="I8" s="46">
        <v>709000</v>
      </c>
      <c r="J8" s="46">
        <v>-57443000</v>
      </c>
      <c r="K8" s="46">
        <v>-50331000</v>
      </c>
      <c r="L8" s="46">
        <v>-44374000</v>
      </c>
      <c r="M8" s="46">
        <v>-21097000</v>
      </c>
      <c r="N8" s="2"/>
      <c r="O8" s="2"/>
    </row>
    <row r="9" spans="1:15" s="24" customFormat="1" ht="17.45" customHeight="1">
      <c r="A9" s="2"/>
      <c r="B9" s="80" t="s">
        <v>124</v>
      </c>
      <c r="C9" s="16"/>
      <c r="D9" s="16"/>
      <c r="E9" s="16"/>
      <c r="F9" s="16"/>
      <c r="G9" s="16"/>
      <c r="H9" s="16"/>
      <c r="I9" s="16"/>
      <c r="J9" s="16"/>
      <c r="K9" s="16"/>
      <c r="L9" s="16"/>
      <c r="M9" s="16"/>
      <c r="N9" s="2"/>
      <c r="O9" s="2"/>
    </row>
    <row r="10" spans="1:15" s="24" customFormat="1" ht="17.45" customHeight="1">
      <c r="A10" s="2"/>
      <c r="B10" s="23" t="s">
        <v>10</v>
      </c>
      <c r="C10" s="16"/>
      <c r="D10" s="16"/>
      <c r="E10" s="16"/>
      <c r="F10" s="43">
        <v>54753000</v>
      </c>
      <c r="G10" s="43">
        <v>41319000</v>
      </c>
      <c r="H10" s="43">
        <v>27762000</v>
      </c>
      <c r="I10" s="43">
        <v>13756000</v>
      </c>
      <c r="J10" s="43">
        <v>70950000</v>
      </c>
      <c r="K10" s="43">
        <v>56279000</v>
      </c>
      <c r="L10" s="43">
        <v>41164000</v>
      </c>
      <c r="M10" s="43">
        <v>22564000</v>
      </c>
      <c r="N10" s="2"/>
      <c r="O10" s="2"/>
    </row>
    <row r="11" spans="1:15" s="24" customFormat="1" ht="17.45" customHeight="1">
      <c r="A11" s="2"/>
      <c r="B11" s="23" t="s">
        <v>97</v>
      </c>
      <c r="C11" s="16"/>
      <c r="D11" s="16"/>
      <c r="E11" s="16"/>
      <c r="F11" s="43">
        <v>41907000</v>
      </c>
      <c r="G11" s="43">
        <v>31265000</v>
      </c>
      <c r="H11" s="43">
        <v>20669000</v>
      </c>
      <c r="I11" s="43">
        <v>10231000</v>
      </c>
      <c r="J11" s="43">
        <v>39502000</v>
      </c>
      <c r="K11" s="43">
        <v>29431000</v>
      </c>
      <c r="L11" s="43">
        <v>19476000</v>
      </c>
      <c r="M11" s="43">
        <v>9687000</v>
      </c>
      <c r="N11" s="2"/>
      <c r="O11" s="2"/>
    </row>
    <row r="12" spans="1:15" s="24" customFormat="1" ht="17.45" customHeight="1">
      <c r="A12" s="2"/>
      <c r="B12" s="23" t="s">
        <v>31</v>
      </c>
      <c r="C12" s="16"/>
      <c r="D12" s="16"/>
      <c r="E12" s="16"/>
      <c r="F12" s="43">
        <v>74701000</v>
      </c>
      <c r="G12" s="43">
        <v>57997000</v>
      </c>
      <c r="H12" s="43">
        <v>39700000</v>
      </c>
      <c r="I12" s="43">
        <v>18584000</v>
      </c>
      <c r="J12" s="43">
        <v>76172000</v>
      </c>
      <c r="K12" s="43">
        <v>60026000</v>
      </c>
      <c r="L12" s="43">
        <v>45131000</v>
      </c>
      <c r="M12" s="43">
        <v>20581000</v>
      </c>
      <c r="N12" s="2"/>
      <c r="O12" s="43"/>
    </row>
    <row r="13" spans="1:15" s="24" customFormat="1" ht="17.45" customHeight="1">
      <c r="A13" s="2"/>
      <c r="B13" s="23" t="s">
        <v>98</v>
      </c>
      <c r="C13" s="16"/>
      <c r="D13" s="16"/>
      <c r="E13" s="16"/>
      <c r="F13" s="43">
        <v>2422000</v>
      </c>
      <c r="G13" s="68">
        <v>0</v>
      </c>
      <c r="H13" s="68">
        <v>0</v>
      </c>
      <c r="I13" s="68">
        <v>0</v>
      </c>
      <c r="J13" s="43">
        <v>-958000</v>
      </c>
      <c r="K13" s="68">
        <v>0</v>
      </c>
      <c r="L13" s="68">
        <v>0</v>
      </c>
      <c r="M13" s="68">
        <v>0</v>
      </c>
      <c r="N13" s="2"/>
      <c r="O13" s="2"/>
    </row>
    <row r="14" spans="1:15" s="24" customFormat="1" ht="17.45" customHeight="1">
      <c r="A14" s="2"/>
      <c r="B14" s="23" t="s">
        <v>99</v>
      </c>
      <c r="C14" s="16"/>
      <c r="D14" s="16"/>
      <c r="E14" s="16"/>
      <c r="F14" s="68">
        <v>0</v>
      </c>
      <c r="G14" s="68">
        <v>0</v>
      </c>
      <c r="H14" s="68">
        <v>0</v>
      </c>
      <c r="I14" s="68">
        <v>0</v>
      </c>
      <c r="J14" s="43">
        <v>5032000</v>
      </c>
      <c r="K14" s="68">
        <v>0</v>
      </c>
      <c r="L14" s="68">
        <v>0</v>
      </c>
      <c r="M14" s="68">
        <v>0</v>
      </c>
      <c r="N14" s="2"/>
      <c r="O14" s="2"/>
    </row>
    <row r="15" spans="1:15" s="24" customFormat="1" ht="17.45" customHeight="1">
      <c r="A15" s="2"/>
      <c r="B15" s="23" t="s">
        <v>100</v>
      </c>
      <c r="C15" s="16"/>
      <c r="D15" s="16"/>
      <c r="E15" s="16"/>
      <c r="F15" s="43">
        <v>1019000</v>
      </c>
      <c r="G15" s="43">
        <v>762000</v>
      </c>
      <c r="H15" s="43">
        <v>506000</v>
      </c>
      <c r="I15" s="43">
        <v>251000</v>
      </c>
      <c r="J15" s="43">
        <v>1666000</v>
      </c>
      <c r="K15" s="43">
        <v>1264000</v>
      </c>
      <c r="L15" s="43">
        <v>844000</v>
      </c>
      <c r="M15" s="43">
        <v>424000</v>
      </c>
      <c r="N15" s="2"/>
      <c r="O15" s="2"/>
    </row>
    <row r="16" spans="1:15" s="24" customFormat="1" ht="17.45" customHeight="1">
      <c r="A16" s="2"/>
      <c r="B16" s="72" t="s">
        <v>101</v>
      </c>
      <c r="C16" s="16"/>
      <c r="D16" s="16"/>
      <c r="E16" s="16"/>
      <c r="F16" s="68">
        <v>0</v>
      </c>
      <c r="G16" s="68">
        <v>0</v>
      </c>
      <c r="H16" s="68">
        <v>0</v>
      </c>
      <c r="I16" s="68">
        <v>0</v>
      </c>
      <c r="J16" s="43">
        <v>-1725000</v>
      </c>
      <c r="K16" s="43">
        <v>-1975000</v>
      </c>
      <c r="L16" s="43">
        <v>-1960000</v>
      </c>
      <c r="M16" s="43">
        <v>-2015000</v>
      </c>
      <c r="N16" s="2"/>
      <c r="O16" s="2"/>
    </row>
    <row r="17" spans="1:15" s="24" customFormat="1" ht="17.45" customHeight="1">
      <c r="A17" s="2"/>
      <c r="B17" s="23" t="s">
        <v>102</v>
      </c>
      <c r="C17" s="16"/>
      <c r="D17" s="16"/>
      <c r="E17" s="16"/>
      <c r="F17" s="43">
        <v>2030000</v>
      </c>
      <c r="G17" s="43">
        <v>1440000</v>
      </c>
      <c r="H17" s="43">
        <v>753000</v>
      </c>
      <c r="I17" s="43">
        <v>357000</v>
      </c>
      <c r="J17" s="43">
        <v>1431000</v>
      </c>
      <c r="K17" s="43">
        <v>998000</v>
      </c>
      <c r="L17" s="43">
        <v>191000</v>
      </c>
      <c r="M17" s="43">
        <v>-47000</v>
      </c>
      <c r="N17" s="2"/>
      <c r="O17" s="2"/>
    </row>
    <row r="18" spans="1:15" s="24" customFormat="1" ht="17.45" customHeight="1">
      <c r="A18" s="2"/>
      <c r="B18" s="36" t="s">
        <v>103</v>
      </c>
      <c r="C18" s="16"/>
      <c r="D18" s="16"/>
      <c r="E18" s="16"/>
      <c r="F18" s="16"/>
      <c r="G18" s="16"/>
      <c r="H18" s="16"/>
      <c r="I18" s="16"/>
      <c r="J18" s="16"/>
      <c r="K18" s="16"/>
      <c r="L18" s="16"/>
      <c r="M18" s="16"/>
      <c r="N18" s="2"/>
      <c r="O18" s="2"/>
    </row>
    <row r="19" spans="1:15" s="24" customFormat="1" ht="17.45" customHeight="1">
      <c r="A19" s="2"/>
      <c r="B19" s="23" t="s">
        <v>44</v>
      </c>
      <c r="C19" s="16"/>
      <c r="D19" s="16"/>
      <c r="E19" s="16"/>
      <c r="F19" s="43">
        <v>36092000</v>
      </c>
      <c r="G19" s="43">
        <v>10729000</v>
      </c>
      <c r="H19" s="43">
        <v>2318000</v>
      </c>
      <c r="I19" s="43">
        <v>-8568000</v>
      </c>
      <c r="J19" s="43">
        <v>-6397000</v>
      </c>
      <c r="K19" s="43">
        <v>-32757000</v>
      </c>
      <c r="L19" s="43">
        <v>-41815000</v>
      </c>
      <c r="M19" s="43">
        <v>-50532000</v>
      </c>
      <c r="N19" s="2"/>
      <c r="O19" s="2"/>
    </row>
    <row r="20" spans="1:15" s="24" customFormat="1" ht="17.45" customHeight="1">
      <c r="A20" s="2"/>
      <c r="B20" s="23" t="s">
        <v>45</v>
      </c>
      <c r="C20" s="16"/>
      <c r="D20" s="16"/>
      <c r="E20" s="16"/>
      <c r="F20" s="43">
        <v>-46685000</v>
      </c>
      <c r="G20" s="43">
        <v>-10410000</v>
      </c>
      <c r="H20" s="43">
        <v>-15179000</v>
      </c>
      <c r="I20" s="43">
        <v>-4515000</v>
      </c>
      <c r="J20" s="43">
        <v>-3332000</v>
      </c>
      <c r="K20" s="43">
        <v>-3924000</v>
      </c>
      <c r="L20" s="43">
        <v>-2762000</v>
      </c>
      <c r="M20" s="43">
        <v>2491000</v>
      </c>
      <c r="N20" s="2"/>
      <c r="O20" s="2"/>
    </row>
    <row r="21" spans="1:15" s="24" customFormat="1" ht="17.45" customHeight="1">
      <c r="A21" s="2"/>
      <c r="B21" s="23" t="s">
        <v>54</v>
      </c>
      <c r="C21" s="16"/>
      <c r="D21" s="16"/>
      <c r="E21" s="16"/>
      <c r="F21" s="43">
        <v>-1563000</v>
      </c>
      <c r="G21" s="43">
        <v>2868000</v>
      </c>
      <c r="H21" s="43">
        <v>-277000</v>
      </c>
      <c r="I21" s="43">
        <v>-77000</v>
      </c>
      <c r="J21" s="43">
        <v>501000</v>
      </c>
      <c r="K21" s="43">
        <v>620000</v>
      </c>
      <c r="L21" s="43">
        <v>3208000</v>
      </c>
      <c r="M21" s="43">
        <v>4981000</v>
      </c>
      <c r="N21" s="2"/>
      <c r="O21" s="2"/>
    </row>
    <row r="22" spans="1:15" s="24" customFormat="1" ht="17.45" customHeight="1">
      <c r="A22" s="2"/>
      <c r="B22" s="23" t="s">
        <v>55</v>
      </c>
      <c r="C22" s="16"/>
      <c r="D22" s="16"/>
      <c r="E22" s="16"/>
      <c r="F22" s="43">
        <v>25866000</v>
      </c>
      <c r="G22" s="43">
        <v>-3689000</v>
      </c>
      <c r="H22" s="43">
        <v>11725000</v>
      </c>
      <c r="I22" s="43">
        <v>-17540000</v>
      </c>
      <c r="J22" s="43">
        <v>14984000</v>
      </c>
      <c r="K22" s="43">
        <v>9381000</v>
      </c>
      <c r="L22" s="43">
        <v>20100000</v>
      </c>
      <c r="M22" s="43">
        <v>-2045000</v>
      </c>
      <c r="N22" s="43"/>
      <c r="O22" s="2"/>
    </row>
    <row r="23" spans="1:15" s="24" customFormat="1" ht="17.45" customHeight="1">
      <c r="A23" s="2"/>
      <c r="B23" s="23" t="s">
        <v>104</v>
      </c>
      <c r="C23" s="16"/>
      <c r="D23" s="16"/>
      <c r="E23" s="16"/>
      <c r="F23" s="43">
        <v>-48129000</v>
      </c>
      <c r="G23" s="43">
        <v>-35829000</v>
      </c>
      <c r="H23" s="43">
        <v>-23498000</v>
      </c>
      <c r="I23" s="43">
        <v>-11894000</v>
      </c>
      <c r="J23" s="43">
        <v>-46748000</v>
      </c>
      <c r="K23" s="43">
        <v>-34300000</v>
      </c>
      <c r="L23" s="43">
        <v>-22082000</v>
      </c>
      <c r="M23" s="43">
        <v>-9608000</v>
      </c>
      <c r="N23" s="43"/>
      <c r="O23" s="2"/>
    </row>
    <row r="24" spans="1:15" s="24" customFormat="1" ht="17.45" customHeight="1">
      <c r="A24" s="2"/>
      <c r="B24" s="23" t="s">
        <v>56</v>
      </c>
      <c r="C24" s="16"/>
      <c r="D24" s="16"/>
      <c r="E24" s="16"/>
      <c r="F24" s="43">
        <v>-5925000</v>
      </c>
      <c r="G24" s="43">
        <v>-5856000</v>
      </c>
      <c r="H24" s="43">
        <v>-93000</v>
      </c>
      <c r="I24" s="43">
        <v>-4386000</v>
      </c>
      <c r="J24" s="43">
        <v>13625000</v>
      </c>
      <c r="K24" s="43">
        <v>10232000</v>
      </c>
      <c r="L24" s="43">
        <v>5101000</v>
      </c>
      <c r="M24" s="43">
        <v>2778000</v>
      </c>
      <c r="N24" s="2"/>
      <c r="O24" s="2"/>
    </row>
    <row r="25" spans="1:15" s="24" customFormat="1" ht="24.95" customHeight="1">
      <c r="A25" s="2"/>
      <c r="B25" s="12" t="s">
        <v>105</v>
      </c>
      <c r="C25" s="13"/>
      <c r="D25" s="13"/>
      <c r="E25" s="13"/>
      <c r="F25" s="48">
        <f t="shared" ref="F25" si="0">SUM(F8:F24)</f>
        <v>146151000</v>
      </c>
      <c r="G25" s="48">
        <f t="shared" ref="G25:M25" si="1">SUM(G8:G24)</f>
        <v>88591000</v>
      </c>
      <c r="H25" s="48">
        <f t="shared" si="1"/>
        <v>61304000</v>
      </c>
      <c r="I25" s="48">
        <f t="shared" si="1"/>
        <v>-3092000</v>
      </c>
      <c r="J25" s="48">
        <f t="shared" si="1"/>
        <v>107260000</v>
      </c>
      <c r="K25" s="48">
        <f t="shared" si="1"/>
        <v>44944000</v>
      </c>
      <c r="L25" s="48">
        <f t="shared" si="1"/>
        <v>22222000</v>
      </c>
      <c r="M25" s="48">
        <f t="shared" si="1"/>
        <v>-21838000</v>
      </c>
      <c r="N25" s="2"/>
      <c r="O25" s="2"/>
    </row>
    <row r="26" spans="1:15" s="24" customFormat="1" ht="16.5">
      <c r="A26" s="2"/>
      <c r="B26" s="34"/>
      <c r="C26" s="16"/>
      <c r="D26" s="16"/>
      <c r="E26" s="16"/>
      <c r="F26" s="16"/>
      <c r="G26" s="16"/>
      <c r="H26" s="16"/>
      <c r="I26" s="16"/>
      <c r="J26" s="16"/>
      <c r="K26" s="16"/>
      <c r="L26" s="16"/>
      <c r="M26" s="16"/>
      <c r="N26" s="2"/>
      <c r="O26" s="2"/>
    </row>
    <row r="27" spans="1:15" s="24" customFormat="1" ht="24.95" customHeight="1">
      <c r="A27" s="2"/>
      <c r="B27" s="34" t="s">
        <v>106</v>
      </c>
      <c r="C27" s="16"/>
      <c r="D27" s="16"/>
      <c r="E27" s="16"/>
      <c r="F27" s="16"/>
      <c r="G27" s="16"/>
      <c r="H27" s="16"/>
      <c r="I27" s="16"/>
      <c r="J27" s="16"/>
      <c r="K27" s="16"/>
      <c r="L27" s="16"/>
      <c r="M27" s="16"/>
      <c r="N27" s="2"/>
      <c r="O27" s="2"/>
    </row>
    <row r="28" spans="1:15" s="24" customFormat="1" ht="17.45" customHeight="1">
      <c r="A28" s="2"/>
      <c r="B28" s="36" t="s">
        <v>107</v>
      </c>
      <c r="C28" s="16"/>
      <c r="D28" s="16"/>
      <c r="E28" s="16"/>
      <c r="F28" s="43">
        <v>-36125000</v>
      </c>
      <c r="G28" s="43">
        <v>-25214000</v>
      </c>
      <c r="H28" s="43">
        <v>-14923000</v>
      </c>
      <c r="I28" s="43">
        <v>-7168000</v>
      </c>
      <c r="J28" s="43">
        <v>-21566000</v>
      </c>
      <c r="K28" s="43">
        <v>-15265000</v>
      </c>
      <c r="L28" s="43">
        <v>-10214000</v>
      </c>
      <c r="M28" s="43">
        <v>-5104000</v>
      </c>
      <c r="N28" s="2"/>
      <c r="O28" s="2"/>
    </row>
    <row r="29" spans="1:15" s="24" customFormat="1" ht="24.95" customHeight="1">
      <c r="A29" s="2"/>
      <c r="B29" s="12" t="s">
        <v>108</v>
      </c>
      <c r="C29" s="13"/>
      <c r="D29" s="13"/>
      <c r="E29" s="13"/>
      <c r="F29" s="48">
        <f t="shared" ref="F29" si="2">SUM(F28:F28)</f>
        <v>-36125000</v>
      </c>
      <c r="G29" s="48">
        <f t="shared" ref="G29:M29" si="3">SUM(G28:G28)</f>
        <v>-25214000</v>
      </c>
      <c r="H29" s="48">
        <f t="shared" si="3"/>
        <v>-14923000</v>
      </c>
      <c r="I29" s="48">
        <f t="shared" si="3"/>
        <v>-7168000</v>
      </c>
      <c r="J29" s="48">
        <f t="shared" si="3"/>
        <v>-21566000</v>
      </c>
      <c r="K29" s="48">
        <f t="shared" si="3"/>
        <v>-15265000</v>
      </c>
      <c r="L29" s="48">
        <f t="shared" si="3"/>
        <v>-10214000</v>
      </c>
      <c r="M29" s="48">
        <f t="shared" si="3"/>
        <v>-5104000</v>
      </c>
      <c r="N29" s="2"/>
      <c r="O29" s="2"/>
    </row>
    <row r="30" spans="1:15" s="24" customFormat="1" ht="16.5">
      <c r="A30" s="2"/>
      <c r="B30" s="34"/>
      <c r="C30" s="16"/>
      <c r="D30" s="16"/>
      <c r="E30" s="16"/>
      <c r="F30" s="16"/>
      <c r="G30" s="16"/>
      <c r="H30" s="16"/>
      <c r="I30" s="16"/>
      <c r="J30" s="16"/>
      <c r="K30" s="16"/>
      <c r="L30" s="16"/>
      <c r="M30" s="16"/>
      <c r="N30" s="2"/>
      <c r="O30" s="2"/>
    </row>
    <row r="31" spans="1:15" s="24" customFormat="1" ht="24.95" customHeight="1">
      <c r="A31" s="2"/>
      <c r="B31" s="34" t="s">
        <v>109</v>
      </c>
      <c r="C31" s="16"/>
      <c r="D31" s="16"/>
      <c r="E31" s="16"/>
      <c r="F31" s="16"/>
      <c r="G31" s="16"/>
      <c r="H31" s="16"/>
      <c r="I31" s="16"/>
      <c r="J31" s="16"/>
      <c r="K31" s="16"/>
      <c r="L31" s="16"/>
      <c r="M31" s="16"/>
      <c r="N31" s="2"/>
      <c r="O31" s="2"/>
    </row>
    <row r="32" spans="1:15" s="24" customFormat="1" ht="17.45" customHeight="1">
      <c r="A32" s="2"/>
      <c r="B32" s="36" t="s">
        <v>110</v>
      </c>
      <c r="C32" s="16"/>
      <c r="D32" s="16"/>
      <c r="E32" s="16"/>
      <c r="F32" s="68">
        <v>0</v>
      </c>
      <c r="G32" s="68">
        <v>0</v>
      </c>
      <c r="H32" s="68">
        <v>0</v>
      </c>
      <c r="I32" s="68">
        <v>0</v>
      </c>
      <c r="J32" s="43">
        <v>287809000</v>
      </c>
      <c r="K32" s="68">
        <v>0</v>
      </c>
      <c r="L32" s="68">
        <v>0</v>
      </c>
      <c r="M32" s="68">
        <v>0</v>
      </c>
      <c r="N32" s="2"/>
      <c r="O32" s="2"/>
    </row>
    <row r="33" spans="1:15" s="24" customFormat="1" ht="17.45" customHeight="1">
      <c r="A33" s="2"/>
      <c r="B33" s="36" t="s">
        <v>111</v>
      </c>
      <c r="C33" s="16"/>
      <c r="D33" s="16"/>
      <c r="E33" s="16"/>
      <c r="F33" s="68">
        <v>0</v>
      </c>
      <c r="G33" s="68">
        <v>0</v>
      </c>
      <c r="H33" s="68">
        <v>0</v>
      </c>
      <c r="I33" s="68">
        <v>0</v>
      </c>
      <c r="J33" s="43">
        <v>-1818000</v>
      </c>
      <c r="K33" s="68">
        <v>0</v>
      </c>
      <c r="L33" s="68">
        <v>0</v>
      </c>
      <c r="M33" s="68">
        <v>0</v>
      </c>
      <c r="N33" s="2"/>
      <c r="O33" s="2"/>
    </row>
    <row r="34" spans="1:15" s="24" customFormat="1" ht="17.45" customHeight="1">
      <c r="A34" s="2"/>
      <c r="B34" s="36" t="s">
        <v>112</v>
      </c>
      <c r="C34" s="16"/>
      <c r="D34" s="16"/>
      <c r="E34" s="16"/>
      <c r="F34" s="43">
        <v>-7250000</v>
      </c>
      <c r="G34" s="43">
        <v>-5438000</v>
      </c>
      <c r="H34" s="43">
        <v>-3625000</v>
      </c>
      <c r="I34" s="43">
        <v>-1813000</v>
      </c>
      <c r="J34" s="43">
        <v>-289494000</v>
      </c>
      <c r="K34" s="43">
        <v>-2194000</v>
      </c>
      <c r="L34" s="43">
        <v>-1463000</v>
      </c>
      <c r="M34" s="43">
        <v>-731000</v>
      </c>
      <c r="N34" s="2"/>
      <c r="O34" s="2"/>
    </row>
    <row r="35" spans="1:15" s="24" customFormat="1" ht="17.45" customHeight="1">
      <c r="A35" s="2"/>
      <c r="B35" s="36" t="s">
        <v>113</v>
      </c>
      <c r="C35" s="16"/>
      <c r="D35" s="16"/>
      <c r="E35" s="16"/>
      <c r="F35" s="68">
        <v>0</v>
      </c>
      <c r="G35" s="68">
        <v>0</v>
      </c>
      <c r="H35" s="68">
        <v>0</v>
      </c>
      <c r="I35" s="68">
        <v>0</v>
      </c>
      <c r="J35" s="43">
        <v>-6444000</v>
      </c>
      <c r="K35" s="43">
        <v>-3694000</v>
      </c>
      <c r="L35" s="43">
        <v>-2400000</v>
      </c>
      <c r="M35" s="43">
        <v>-1700000</v>
      </c>
      <c r="N35" s="2"/>
      <c r="O35" s="2"/>
    </row>
    <row r="36" spans="1:15" s="24" customFormat="1" ht="17.45" customHeight="1">
      <c r="A36" s="2"/>
      <c r="B36" s="36" t="s">
        <v>114</v>
      </c>
      <c r="C36" s="16"/>
      <c r="D36" s="16"/>
      <c r="E36" s="16"/>
      <c r="F36" s="43">
        <v>-8705000</v>
      </c>
      <c r="G36" s="43">
        <v>-8607000</v>
      </c>
      <c r="H36" s="43">
        <v>-8398000</v>
      </c>
      <c r="I36" s="43">
        <v>-8162000</v>
      </c>
      <c r="J36" s="68">
        <v>0</v>
      </c>
      <c r="K36" s="68">
        <v>0</v>
      </c>
      <c r="L36" s="68">
        <v>0</v>
      </c>
      <c r="M36" s="68">
        <v>0</v>
      </c>
      <c r="N36" s="2"/>
      <c r="O36" s="2"/>
    </row>
    <row r="37" spans="1:15" s="24" customFormat="1" ht="24.95" customHeight="1">
      <c r="A37" s="2"/>
      <c r="B37" s="81" t="s">
        <v>115</v>
      </c>
      <c r="C37" s="13"/>
      <c r="D37" s="13"/>
      <c r="E37" s="13"/>
      <c r="F37" s="67">
        <f t="shared" ref="F37" si="4">SUM(F32:F36)</f>
        <v>-15955000</v>
      </c>
      <c r="G37" s="67">
        <f>SUM(G32:G36)</f>
        <v>-14045000</v>
      </c>
      <c r="H37" s="67">
        <f>SUM(H32:H36)</f>
        <v>-12023000</v>
      </c>
      <c r="I37" s="67">
        <f>SUM(I32:I36)</f>
        <v>-9975000</v>
      </c>
      <c r="J37" s="67">
        <f t="shared" ref="J37:M37" si="5">SUM(J32:J36)</f>
        <v>-9947000</v>
      </c>
      <c r="K37" s="67">
        <f t="shared" si="5"/>
        <v>-5888000</v>
      </c>
      <c r="L37" s="67">
        <f t="shared" si="5"/>
        <v>-3863000</v>
      </c>
      <c r="M37" s="67">
        <f t="shared" si="5"/>
        <v>-2431000</v>
      </c>
      <c r="N37" s="2"/>
      <c r="O37" s="2"/>
    </row>
    <row r="38" spans="1:15" s="24" customFormat="1" ht="16.5">
      <c r="A38" s="2"/>
      <c r="B38" s="52"/>
      <c r="C38" s="53"/>
      <c r="D38" s="53"/>
      <c r="E38" s="53"/>
      <c r="F38" s="66"/>
      <c r="G38" s="66"/>
      <c r="H38" s="66"/>
      <c r="I38" s="66"/>
      <c r="J38" s="66"/>
      <c r="K38" s="66"/>
      <c r="L38" s="66"/>
      <c r="M38" s="66"/>
      <c r="N38" s="43"/>
      <c r="O38" s="2"/>
    </row>
    <row r="39" spans="1:15" s="24" customFormat="1" ht="24.95" customHeight="1">
      <c r="A39" s="2"/>
      <c r="B39" s="12" t="s">
        <v>116</v>
      </c>
      <c r="C39" s="13"/>
      <c r="D39" s="13"/>
      <c r="E39" s="13"/>
      <c r="F39" s="48">
        <f t="shared" ref="F39" si="6">+F37+F29+F25</f>
        <v>94071000</v>
      </c>
      <c r="G39" s="48">
        <f t="shared" ref="G39:M39" si="7">+G37+G29+G25</f>
        <v>49332000</v>
      </c>
      <c r="H39" s="48">
        <f t="shared" si="7"/>
        <v>34358000</v>
      </c>
      <c r="I39" s="48">
        <f t="shared" si="7"/>
        <v>-20235000</v>
      </c>
      <c r="J39" s="48">
        <f t="shared" si="7"/>
        <v>75747000</v>
      </c>
      <c r="K39" s="48">
        <f t="shared" si="7"/>
        <v>23791000</v>
      </c>
      <c r="L39" s="48">
        <f t="shared" si="7"/>
        <v>8145000</v>
      </c>
      <c r="M39" s="48">
        <f t="shared" si="7"/>
        <v>-29373000</v>
      </c>
      <c r="N39" s="2"/>
      <c r="O39" s="2"/>
    </row>
    <row r="40" spans="1:15" s="24" customFormat="1" ht="17.45" customHeight="1">
      <c r="A40" s="2"/>
      <c r="B40" s="20" t="s">
        <v>123</v>
      </c>
      <c r="C40" s="16"/>
      <c r="D40" s="16"/>
      <c r="E40" s="16"/>
      <c r="F40" s="79">
        <f>J41</f>
        <v>154571000</v>
      </c>
      <c r="G40" s="79">
        <f>J41</f>
        <v>154571000</v>
      </c>
      <c r="H40" s="79">
        <f>J41</f>
        <v>154571000</v>
      </c>
      <c r="I40" s="79">
        <f>J41</f>
        <v>154571000</v>
      </c>
      <c r="J40" s="79">
        <v>78824000</v>
      </c>
      <c r="K40" s="79">
        <v>78824000</v>
      </c>
      <c r="L40" s="79">
        <v>78824000</v>
      </c>
      <c r="M40" s="79">
        <v>78824000</v>
      </c>
      <c r="N40" s="2"/>
      <c r="O40" s="2"/>
    </row>
    <row r="41" spans="1:15" s="24" customFormat="1" ht="24.95" customHeight="1">
      <c r="A41" s="2"/>
      <c r="B41" s="12" t="s">
        <v>117</v>
      </c>
      <c r="C41" s="13"/>
      <c r="D41" s="13"/>
      <c r="E41" s="13"/>
      <c r="F41" s="48">
        <f t="shared" ref="F41" si="8">+F40+F39</f>
        <v>248642000</v>
      </c>
      <c r="G41" s="48">
        <f t="shared" ref="G41:M41" si="9">+G40+G39</f>
        <v>203903000</v>
      </c>
      <c r="H41" s="48">
        <f t="shared" si="9"/>
        <v>188929000</v>
      </c>
      <c r="I41" s="48">
        <f t="shared" si="9"/>
        <v>134336000</v>
      </c>
      <c r="J41" s="48">
        <f t="shared" si="9"/>
        <v>154571000</v>
      </c>
      <c r="K41" s="48">
        <f t="shared" si="9"/>
        <v>102615000</v>
      </c>
      <c r="L41" s="48">
        <f t="shared" si="9"/>
        <v>86969000</v>
      </c>
      <c r="M41" s="48">
        <f t="shared" si="9"/>
        <v>49451000</v>
      </c>
      <c r="N41" s="2"/>
      <c r="O41" s="2"/>
    </row>
    <row r="42" spans="1:15" s="24" customFormat="1" ht="24.95" customHeight="1">
      <c r="A42" s="2"/>
      <c r="B42" s="34"/>
      <c r="C42" s="16"/>
      <c r="D42" s="16"/>
      <c r="E42" s="16"/>
      <c r="F42" s="16"/>
      <c r="G42" s="16"/>
      <c r="H42" s="16"/>
      <c r="I42" s="16"/>
      <c r="J42" s="16"/>
      <c r="K42" s="16"/>
      <c r="L42" s="16"/>
      <c r="M42" s="16"/>
      <c r="N42" s="2"/>
      <c r="O42" s="2"/>
    </row>
    <row r="43" spans="1:15" s="24" customFormat="1" ht="17.45" customHeight="1">
      <c r="A43" s="2"/>
      <c r="B43" s="57" t="s">
        <v>20</v>
      </c>
      <c r="C43" s="16"/>
      <c r="D43" s="16"/>
      <c r="E43" s="16"/>
      <c r="F43" s="16"/>
      <c r="G43" s="16"/>
      <c r="H43" s="16"/>
      <c r="I43" s="16"/>
      <c r="J43" s="16"/>
      <c r="K43" s="16"/>
      <c r="L43" s="16"/>
      <c r="M43" s="16"/>
      <c r="N43" s="2"/>
      <c r="O43" s="2"/>
    </row>
    <row r="44" spans="1:15" s="24" customFormat="1" ht="17.45" customHeight="1">
      <c r="A44" s="2"/>
      <c r="B44" s="23"/>
      <c r="C44" s="16"/>
      <c r="D44" s="16"/>
      <c r="E44" s="16"/>
      <c r="F44" s="16"/>
      <c r="G44" s="16"/>
      <c r="H44" s="16"/>
      <c r="I44" s="16"/>
      <c r="J44" s="16"/>
      <c r="K44" s="16"/>
      <c r="L44" s="16"/>
      <c r="M44" s="16"/>
      <c r="N44" s="43"/>
      <c r="O44" s="2"/>
    </row>
    <row r="45" spans="1:15" s="24" customFormat="1" ht="17.45" customHeight="1">
      <c r="A45" s="2"/>
      <c r="B45" s="23"/>
      <c r="C45" s="16"/>
      <c r="D45" s="16"/>
      <c r="E45" s="16"/>
      <c r="F45" s="16"/>
      <c r="G45" s="16"/>
      <c r="H45" s="16"/>
      <c r="I45" s="16"/>
      <c r="J45" s="16"/>
      <c r="K45" s="16"/>
      <c r="L45" s="16"/>
      <c r="M45" s="16"/>
      <c r="N45" s="2"/>
      <c r="O45" s="2"/>
    </row>
    <row r="46" spans="1:15" s="24" customFormat="1" ht="17.45" customHeight="1">
      <c r="A46" s="2"/>
      <c r="B46" s="36"/>
      <c r="C46" s="16"/>
      <c r="D46" s="16"/>
      <c r="E46" s="16"/>
      <c r="F46" s="16"/>
      <c r="G46" s="16"/>
      <c r="H46" s="16"/>
      <c r="I46" s="16"/>
      <c r="J46" s="16"/>
      <c r="K46" s="16"/>
      <c r="L46" s="16"/>
      <c r="M46" s="16"/>
      <c r="N46" s="2"/>
      <c r="O46" s="2"/>
    </row>
    <row r="47" spans="1:15" s="24" customFormat="1" ht="17.45" customHeight="1">
      <c r="A47" s="2"/>
      <c r="B47" s="23"/>
      <c r="C47" s="16"/>
      <c r="D47" s="16"/>
      <c r="E47" s="16"/>
      <c r="F47" s="16"/>
      <c r="G47" s="16"/>
      <c r="H47" s="16"/>
      <c r="I47" s="16"/>
      <c r="J47" s="16"/>
      <c r="K47" s="16"/>
      <c r="L47" s="16"/>
      <c r="M47" s="16"/>
      <c r="N47" s="2"/>
      <c r="O47" s="2"/>
    </row>
    <row r="48" spans="1:15" s="24" customFormat="1" ht="17.45" customHeight="1">
      <c r="A48" s="2"/>
      <c r="B48" s="23"/>
      <c r="C48" s="16"/>
      <c r="D48" s="16"/>
      <c r="E48" s="16"/>
      <c r="F48" s="16"/>
      <c r="G48" s="16"/>
      <c r="H48" s="16"/>
      <c r="I48" s="16"/>
      <c r="J48" s="16"/>
      <c r="K48" s="16"/>
      <c r="L48" s="16"/>
      <c r="M48" s="16"/>
      <c r="N48" s="2"/>
      <c r="O48" s="2"/>
    </row>
    <row r="49" spans="1:15" s="24" customFormat="1" ht="17.45" customHeight="1">
      <c r="A49" s="2"/>
      <c r="B49" s="23"/>
      <c r="C49" s="16"/>
      <c r="D49" s="16"/>
      <c r="E49" s="16"/>
      <c r="F49" s="16"/>
      <c r="G49" s="16"/>
      <c r="H49" s="16"/>
      <c r="I49" s="16"/>
      <c r="J49" s="16"/>
      <c r="K49" s="16"/>
      <c r="L49" s="16"/>
      <c r="M49" s="16"/>
      <c r="N49" s="2"/>
      <c r="O49" s="2"/>
    </row>
    <row r="50" spans="1:15" s="24" customFormat="1" ht="17.45" customHeight="1">
      <c r="A50" s="2"/>
      <c r="B50" s="23"/>
      <c r="C50" s="16"/>
      <c r="D50" s="16"/>
      <c r="E50" s="16"/>
      <c r="F50" s="16"/>
      <c r="G50" s="16"/>
      <c r="H50" s="16"/>
      <c r="I50" s="16"/>
      <c r="J50" s="16"/>
      <c r="K50" s="16"/>
      <c r="L50" s="16"/>
      <c r="M50" s="16"/>
      <c r="N50" s="2"/>
      <c r="O50" s="2"/>
    </row>
    <row r="51" spans="1:15" s="24" customFormat="1" ht="17.45" customHeight="1">
      <c r="A51" s="2"/>
      <c r="B51" s="23"/>
      <c r="C51" s="16"/>
      <c r="D51" s="16"/>
      <c r="E51" s="16"/>
      <c r="F51" s="16"/>
      <c r="G51" s="16"/>
      <c r="H51" s="16"/>
      <c r="I51" s="16"/>
      <c r="J51" s="16"/>
      <c r="K51" s="16"/>
      <c r="L51" s="16"/>
      <c r="M51" s="16"/>
      <c r="N51" s="2"/>
      <c r="O51" s="2"/>
    </row>
    <row r="52" spans="1:15" s="24" customFormat="1" ht="17.45" customHeight="1">
      <c r="A52" s="2"/>
      <c r="B52" s="23"/>
      <c r="C52" s="16"/>
      <c r="D52" s="16"/>
      <c r="E52" s="16"/>
      <c r="F52" s="16"/>
      <c r="G52" s="16"/>
      <c r="H52" s="16"/>
      <c r="I52" s="16"/>
      <c r="J52" s="16"/>
      <c r="K52" s="16"/>
      <c r="L52" s="16"/>
      <c r="M52" s="16"/>
      <c r="N52" s="2"/>
      <c r="O52" s="2"/>
    </row>
    <row r="53" spans="1:15" s="24" customFormat="1" ht="17.45" customHeight="1">
      <c r="A53" s="2"/>
      <c r="B53" s="23"/>
      <c r="C53" s="16"/>
      <c r="D53" s="16"/>
      <c r="E53" s="16"/>
      <c r="F53" s="16"/>
      <c r="G53" s="16"/>
      <c r="H53" s="16"/>
      <c r="I53" s="16"/>
      <c r="J53" s="16"/>
      <c r="K53" s="16"/>
      <c r="L53" s="16"/>
      <c r="M53" s="16"/>
      <c r="N53" s="2"/>
      <c r="O53" s="2"/>
    </row>
    <row r="54" spans="1:15" ht="16.5">
      <c r="B54" s="23"/>
      <c r="C54" s="16"/>
      <c r="D54" s="16"/>
      <c r="E54" s="16"/>
      <c r="F54" s="16"/>
      <c r="G54" s="16"/>
      <c r="H54" s="16"/>
      <c r="I54" s="16"/>
      <c r="J54" s="16"/>
      <c r="K54" s="16"/>
      <c r="L54" s="16"/>
      <c r="M54" s="16"/>
    </row>
  </sheetData>
  <dataValidations count="1">
    <dataValidation errorStyle="information" operator="equal" allowBlank="1" showInputMessage="1" sqref="B43 K32:M32 K13:M14 G13:I14 F16:I16 F32:I32 F14" xr:uid="{DE15D17F-ABF6-4692-B18D-0BC507F9B1B3}"/>
  </dataValidations>
  <printOptions horizontalCentered="1"/>
  <pageMargins left="0.25" right="0.25" top="0.75" bottom="0.75" header="0.3" footer="0.3"/>
  <pageSetup scale="35" orientation="portrait" r:id="rId1"/>
  <customProperties>
    <customPr name="isReportSheetChang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9489ad4-550d-44be-8685-c3b4c25c0b35">
      <Terms xmlns="http://schemas.microsoft.com/office/infopath/2007/PartnerControls"/>
    </lcf76f155ced4ddcb4097134ff3c332f>
    <TaxCatchAll xmlns="f97ed7b5-ff11-4ee0-be2b-cc9829eeab4a" xsi:nil="true"/>
    <SharedWithUsers xmlns="f97ed7b5-ff11-4ee0-be2b-cc9829eeab4a">
      <UserInfo>
        <DisplayName>Monica Prokocki</DisplayName>
        <AccountId>12</AccountId>
        <AccountType/>
      </UserInfo>
      <UserInfo>
        <DisplayName>Peyton Chapman</DisplayName>
        <AccountId>368</AccountId>
        <AccountType/>
      </UserInfo>
      <UserInfo>
        <DisplayName>Nikki Minter</DisplayName>
        <AccountId>136</AccountId>
        <AccountType/>
      </UserInfo>
      <UserInfo>
        <DisplayName>Kern Luhman</DisplayName>
        <AccountId>46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C63728FB3EC845A62B13D72531227E" ma:contentTypeVersion="18" ma:contentTypeDescription="Create a new document." ma:contentTypeScope="" ma:versionID="15abd71de8cc8d9c11807ea171a93676">
  <xsd:schema xmlns:xsd="http://www.w3.org/2001/XMLSchema" xmlns:xs="http://www.w3.org/2001/XMLSchema" xmlns:p="http://schemas.microsoft.com/office/2006/metadata/properties" xmlns:ns2="79489ad4-550d-44be-8685-c3b4c25c0b35" xmlns:ns3="f97ed7b5-ff11-4ee0-be2b-cc9829eeab4a" targetNamespace="http://schemas.microsoft.com/office/2006/metadata/properties" ma:root="true" ma:fieldsID="3868d55229f7413aa54f00cc2a133197" ns2:_="" ns3:_="">
    <xsd:import namespace="79489ad4-550d-44be-8685-c3b4c25c0b35"/>
    <xsd:import namespace="f97ed7b5-ff11-4ee0-be2b-cc9829eeab4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89ad4-550d-44be-8685-c3b4c25c0b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2a14ab3-75f6-4c12-87a6-555f55b4c12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7ed7b5-ff11-4ee0-be2b-cc9829eeab4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7e43b37-243e-4707-bd4e-f7cc71770c85}" ma:internalName="TaxCatchAll" ma:showField="CatchAllData" ma:web="f97ed7b5-ff11-4ee0-be2b-cc9829eeab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B13AC0-1049-4C3F-86A2-B35C833DCE06}">
  <ds:schemaRefs>
    <ds:schemaRef ds:uri="http://purl.org/dc/elements/1.1/"/>
    <ds:schemaRef ds:uri="http://www.w3.org/XML/1998/namespace"/>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79489ad4-550d-44be-8685-c3b4c25c0b35"/>
    <ds:schemaRef ds:uri="http://schemas.microsoft.com/office/infopath/2007/PartnerControls"/>
    <ds:schemaRef ds:uri="f97ed7b5-ff11-4ee0-be2b-cc9829eeab4a"/>
  </ds:schemaRefs>
</ds:datastoreItem>
</file>

<file path=customXml/itemProps2.xml><?xml version="1.0" encoding="utf-8"?>
<ds:datastoreItem xmlns:ds="http://schemas.openxmlformats.org/officeDocument/2006/customXml" ds:itemID="{E87B5F35-12F6-49CB-8D00-087375F37E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489ad4-550d-44be-8685-c3b4c25c0b35"/>
    <ds:schemaRef ds:uri="f97ed7b5-ff11-4ee0-be2b-cc9829eeab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AD8A59-257A-47E5-A7D4-33B6EBD350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GAAP Income Statement</vt:lpstr>
      <vt:lpstr>GAAP to Non-GAAP recon</vt:lpstr>
      <vt:lpstr>GAAP Balance Sheet</vt:lpstr>
      <vt:lpstr>Non-GAAP Income Statement</vt:lpstr>
      <vt:lpstr>GAAP SOCF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2025-10-24T23:52:40Z</dcterms:created>
  <dcterms:modified xsi:type="dcterms:W3CDTF">2026-02-12T15:00:55Z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0x0101005AC63728FB3EC845A62B13D72531227E</vt:lpwstr>
  </property>
</Properties>
</file>